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codeName="ThisWorkbook" defaultThemeVersion="124226"/>
  <mc:AlternateContent xmlns:mc="http://schemas.openxmlformats.org/markup-compatibility/2006">
    <mc:Choice Requires="x15">
      <x15ac:absPath xmlns:x15ac="http://schemas.microsoft.com/office/spreadsheetml/2010/11/ac" url="C:\Users\U4351N0134\Downloads\"/>
    </mc:Choice>
  </mc:AlternateContent>
  <xr:revisionPtr revIDLastSave="0" documentId="13_ncr:1_{EC85010D-F651-4365-BA1E-308FE30B0269}" xr6:coauthVersionLast="47" xr6:coauthVersionMax="47" xr10:uidLastSave="{00000000-0000-0000-0000-000000000000}"/>
  <bookViews>
    <workbookView xWindow="-108" yWindow="-108" windowWidth="23256" windowHeight="14856" xr2:uid="{00000000-000D-0000-FFFF-FFFF00000000}"/>
  </bookViews>
  <sheets>
    <sheet name="支出計画表" sheetId="8" r:id="rId1"/>
    <sheet name="交付申請書貼付用（採択決定後に使用）" sheetId="7" r:id="rId2"/>
  </sheets>
  <definedNames>
    <definedName name="_xlnm.Print_Area" localSheetId="1">'交付申請書貼付用（採択決定後に使用）'!$A$1:$H$21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98" i="8" l="1"/>
  <c r="P123" i="8"/>
  <c r="L16" i="8"/>
  <c r="L98" i="8"/>
  <c r="L99" i="8"/>
  <c r="N98" i="8"/>
  <c r="O98" i="8"/>
  <c r="O16" i="8"/>
  <c r="N16" i="8"/>
  <c r="N123" i="8" s="1"/>
  <c r="O117" i="8"/>
  <c r="P117" i="8" s="1"/>
  <c r="O111" i="8"/>
  <c r="O105" i="8"/>
  <c r="O99" i="8"/>
  <c r="O92" i="8"/>
  <c r="O86" i="8"/>
  <c r="O80" i="8"/>
  <c r="O74" i="8"/>
  <c r="O69" i="8"/>
  <c r="O63" i="8"/>
  <c r="O57" i="8"/>
  <c r="O52" i="8"/>
  <c r="O47" i="8"/>
  <c r="O42" i="8"/>
  <c r="O37" i="8"/>
  <c r="O33" i="8"/>
  <c r="O25" i="8"/>
  <c r="O17" i="8"/>
  <c r="O8" i="8"/>
  <c r="M113" i="8"/>
  <c r="M114" i="8"/>
  <c r="M115" i="8"/>
  <c r="M116" i="8"/>
  <c r="M112" i="8"/>
  <c r="N113" i="8"/>
  <c r="N114" i="8"/>
  <c r="N115" i="8"/>
  <c r="N116" i="8"/>
  <c r="N112" i="8"/>
  <c r="N122" i="8"/>
  <c r="N119" i="8"/>
  <c r="N120" i="8"/>
  <c r="N121" i="8"/>
  <c r="N118" i="8"/>
  <c r="K122" i="8"/>
  <c r="H122" i="8"/>
  <c r="K121" i="8"/>
  <c r="H121" i="8"/>
  <c r="K120" i="8"/>
  <c r="H120" i="8"/>
  <c r="K119" i="8"/>
  <c r="H119" i="8"/>
  <c r="K118" i="8"/>
  <c r="H118" i="8"/>
  <c r="N107" i="8"/>
  <c r="N108" i="8"/>
  <c r="N109" i="8"/>
  <c r="N110" i="8"/>
  <c r="N106" i="8"/>
  <c r="L110" i="8"/>
  <c r="O110" i="8" s="1"/>
  <c r="K110" i="8"/>
  <c r="H110" i="8"/>
  <c r="L109" i="8"/>
  <c r="L105" i="8" s="1"/>
  <c r="K109" i="8"/>
  <c r="H109" i="8"/>
  <c r="L108" i="8"/>
  <c r="K108" i="8"/>
  <c r="H108" i="8"/>
  <c r="O107" i="8"/>
  <c r="K107" i="8"/>
  <c r="H107" i="8"/>
  <c r="K106" i="8"/>
  <c r="H106" i="8"/>
  <c r="N94" i="8"/>
  <c r="O94" i="8" s="1"/>
  <c r="N95" i="8"/>
  <c r="N96" i="8"/>
  <c r="O96" i="8" s="1"/>
  <c r="N97" i="8"/>
  <c r="O97" i="8" s="1"/>
  <c r="N93" i="8"/>
  <c r="K94" i="8"/>
  <c r="H94" i="8"/>
  <c r="K93" i="8"/>
  <c r="H93" i="8"/>
  <c r="L92" i="8"/>
  <c r="L76" i="8"/>
  <c r="N76" i="8" s="1"/>
  <c r="M76" i="8" s="1"/>
  <c r="L77" i="8"/>
  <c r="N77" i="8" s="1"/>
  <c r="M77" i="8" s="1"/>
  <c r="L78" i="8"/>
  <c r="N78" i="8" s="1"/>
  <c r="L79" i="8"/>
  <c r="N79" i="8" s="1"/>
  <c r="L75" i="8"/>
  <c r="L85" i="8"/>
  <c r="N85" i="8" s="1"/>
  <c r="O85" i="8" s="1"/>
  <c r="K85" i="8"/>
  <c r="J85" i="8"/>
  <c r="H85" i="8"/>
  <c r="L84" i="8"/>
  <c r="N84" i="8" s="1"/>
  <c r="K84" i="8"/>
  <c r="J84" i="8"/>
  <c r="N83" i="8"/>
  <c r="O83" i="8" s="1"/>
  <c r="L83" i="8"/>
  <c r="K83" i="8"/>
  <c r="J83" i="8"/>
  <c r="N82" i="8"/>
  <c r="O82" i="8" s="1"/>
  <c r="K82" i="8"/>
  <c r="J82" i="8"/>
  <c r="H82" i="8"/>
  <c r="N81" i="8"/>
  <c r="O81" i="8" s="1"/>
  <c r="K81" i="8"/>
  <c r="J81" i="8"/>
  <c r="H81" i="8"/>
  <c r="N65" i="8"/>
  <c r="N66" i="8"/>
  <c r="N67" i="8"/>
  <c r="N68" i="8"/>
  <c r="N64" i="8"/>
  <c r="K68" i="8"/>
  <c r="H68" i="8"/>
  <c r="K67" i="8"/>
  <c r="H67" i="8"/>
  <c r="K66" i="8"/>
  <c r="H66" i="8"/>
  <c r="K65" i="8"/>
  <c r="H65" i="8"/>
  <c r="K64" i="8"/>
  <c r="H64" i="8"/>
  <c r="P63" i="8"/>
  <c r="N54" i="8"/>
  <c r="O54" i="8" s="1"/>
  <c r="N55" i="8"/>
  <c r="N56" i="8"/>
  <c r="O56" i="8" s="1"/>
  <c r="N53" i="8"/>
  <c r="K56" i="8"/>
  <c r="H56" i="8"/>
  <c r="K55" i="8"/>
  <c r="H55" i="8"/>
  <c r="K54" i="8"/>
  <c r="H54" i="8"/>
  <c r="L52" i="8"/>
  <c r="K53" i="8"/>
  <c r="H53" i="8"/>
  <c r="N44" i="8"/>
  <c r="O44" i="8" s="1"/>
  <c r="N43" i="8"/>
  <c r="O43" i="8" s="1"/>
  <c r="K43" i="8"/>
  <c r="J43" i="8"/>
  <c r="H43" i="8"/>
  <c r="L46" i="8"/>
  <c r="N46" i="8" s="1"/>
  <c r="O46" i="8" s="1"/>
  <c r="K46" i="8"/>
  <c r="J46" i="8"/>
  <c r="L45" i="8"/>
  <c r="N45" i="8" s="1"/>
  <c r="K45" i="8"/>
  <c r="J45" i="8"/>
  <c r="K44" i="8"/>
  <c r="J44" i="8"/>
  <c r="H44" i="8"/>
  <c r="N27" i="8"/>
  <c r="O27" i="8" s="1"/>
  <c r="N28" i="8"/>
  <c r="O28" i="8" s="1"/>
  <c r="N29" i="8"/>
  <c r="O29" i="8" s="1"/>
  <c r="N30" i="8"/>
  <c r="O30" i="8" s="1"/>
  <c r="N31" i="8"/>
  <c r="O31" i="8" s="1"/>
  <c r="N32" i="8"/>
  <c r="O32" i="8" s="1"/>
  <c r="H27" i="8"/>
  <c r="H26" i="8"/>
  <c r="K26" i="8"/>
  <c r="N26" i="8"/>
  <c r="O26" i="8" s="1"/>
  <c r="L25" i="8"/>
  <c r="L18" i="8"/>
  <c r="N18" i="8" s="1"/>
  <c r="O18" i="8" s="1"/>
  <c r="K18" i="8"/>
  <c r="H18" i="8"/>
  <c r="K32" i="8"/>
  <c r="J32" i="8"/>
  <c r="H32" i="8"/>
  <c r="K31" i="8"/>
  <c r="J31" i="8"/>
  <c r="H31" i="8"/>
  <c r="K30" i="8"/>
  <c r="J30" i="8"/>
  <c r="H30" i="8"/>
  <c r="K29" i="8"/>
  <c r="J29" i="8"/>
  <c r="H29" i="8"/>
  <c r="K28" i="8"/>
  <c r="J28" i="8"/>
  <c r="H28" i="8"/>
  <c r="N39" i="8"/>
  <c r="N10" i="8"/>
  <c r="N11" i="8"/>
  <c r="N12" i="8"/>
  <c r="N13" i="8"/>
  <c r="N14" i="8"/>
  <c r="N15" i="8"/>
  <c r="N9" i="8"/>
  <c r="N34" i="8"/>
  <c r="O123" i="8" l="1"/>
  <c r="N117" i="8"/>
  <c r="L117" i="8"/>
  <c r="O108" i="8"/>
  <c r="O109" i="8"/>
  <c r="O106" i="8"/>
  <c r="N105" i="8"/>
  <c r="M109" i="8"/>
  <c r="M108" i="8"/>
  <c r="M110" i="8"/>
  <c r="N92" i="8"/>
  <c r="O93" i="8"/>
  <c r="O95" i="8"/>
  <c r="N75" i="8"/>
  <c r="O75" i="8" s="1"/>
  <c r="L80" i="8"/>
  <c r="M79" i="8"/>
  <c r="M78" i="8"/>
  <c r="N63" i="8"/>
  <c r="N80" i="8"/>
  <c r="O84" i="8"/>
  <c r="P80" i="8" s="1"/>
  <c r="L63" i="8"/>
  <c r="M56" i="8"/>
  <c r="O55" i="8"/>
  <c r="O45" i="8"/>
  <c r="P42" i="8" s="1"/>
  <c r="N42" i="8"/>
  <c r="L42" i="8"/>
  <c r="M18" i="8"/>
  <c r="P25" i="8"/>
  <c r="N25" i="8"/>
  <c r="L102" i="8"/>
  <c r="K102" i="8"/>
  <c r="H102" i="8"/>
  <c r="L101" i="8"/>
  <c r="K101" i="8"/>
  <c r="H101" i="8"/>
  <c r="L100" i="8"/>
  <c r="K100" i="8"/>
  <c r="H100" i="8"/>
  <c r="L88" i="8"/>
  <c r="K88" i="8"/>
  <c r="H88" i="8"/>
  <c r="L87" i="8"/>
  <c r="K87" i="8"/>
  <c r="H87" i="8"/>
  <c r="O76" i="8"/>
  <c r="K76" i="8"/>
  <c r="J76" i="8"/>
  <c r="H76" i="8"/>
  <c r="K75" i="8"/>
  <c r="J75" i="8"/>
  <c r="H75" i="8"/>
  <c r="H14" i="8"/>
  <c r="H15" i="8"/>
  <c r="K11" i="8"/>
  <c r="K12" i="8"/>
  <c r="K13" i="8"/>
  <c r="K14" i="8"/>
  <c r="K15" i="8"/>
  <c r="J11" i="8"/>
  <c r="J12" i="8"/>
  <c r="J13" i="8"/>
  <c r="J14" i="8"/>
  <c r="J15" i="8"/>
  <c r="K20" i="8"/>
  <c r="K21" i="8"/>
  <c r="K22" i="8"/>
  <c r="K23" i="8"/>
  <c r="K24" i="8"/>
  <c r="H72" i="8"/>
  <c r="K72" i="8"/>
  <c r="L72" i="8"/>
  <c r="L71" i="8"/>
  <c r="K71" i="8"/>
  <c r="H71" i="8"/>
  <c r="L70" i="8"/>
  <c r="K70" i="8"/>
  <c r="H70" i="8"/>
  <c r="L49" i="8"/>
  <c r="K49" i="8"/>
  <c r="H49" i="8"/>
  <c r="L48" i="8"/>
  <c r="K48" i="8"/>
  <c r="H48" i="8"/>
  <c r="H50" i="8"/>
  <c r="K50" i="8"/>
  <c r="L50" i="8"/>
  <c r="O39" i="8"/>
  <c r="K39" i="8"/>
  <c r="J39" i="8"/>
  <c r="H39" i="8"/>
  <c r="J40" i="8"/>
  <c r="K40" i="8"/>
  <c r="L40" i="8"/>
  <c r="N40" i="8" s="1"/>
  <c r="O40" i="8" s="1"/>
  <c r="L38" i="8"/>
  <c r="K38" i="8"/>
  <c r="J38" i="8"/>
  <c r="H38" i="8"/>
  <c r="K34" i="8"/>
  <c r="J34" i="8"/>
  <c r="H34" i="8"/>
  <c r="H10" i="8"/>
  <c r="H9" i="8"/>
  <c r="P105" i="8" l="1"/>
  <c r="P92" i="8"/>
  <c r="M75" i="8"/>
  <c r="N52" i="8"/>
  <c r="O53" i="8"/>
  <c r="P52" i="8" s="1"/>
  <c r="M55" i="8"/>
  <c r="N88" i="8"/>
  <c r="O88" i="8" s="1"/>
  <c r="N70" i="8"/>
  <c r="M70" i="8" s="1"/>
  <c r="N100" i="8"/>
  <c r="O100" i="8" s="1"/>
  <c r="N50" i="8"/>
  <c r="O50" i="8" s="1"/>
  <c r="N71" i="8"/>
  <c r="O71" i="8" s="1"/>
  <c r="N101" i="8"/>
  <c r="O101" i="8" s="1"/>
  <c r="N72" i="8"/>
  <c r="O72" i="8" s="1"/>
  <c r="N38" i="8"/>
  <c r="M38" i="8" s="1"/>
  <c r="N87" i="8"/>
  <c r="O87" i="8" s="1"/>
  <c r="N49" i="8"/>
  <c r="M49" i="8" s="1"/>
  <c r="N48" i="8"/>
  <c r="M48" i="8" s="1"/>
  <c r="N102" i="8"/>
  <c r="M102" i="8" s="1"/>
  <c r="M34" i="8"/>
  <c r="O34" i="8" s="1"/>
  <c r="M50" i="8" l="1"/>
  <c r="O48" i="8"/>
  <c r="O70" i="8"/>
  <c r="M100" i="8"/>
  <c r="O38" i="8"/>
  <c r="M101" i="8"/>
  <c r="O49" i="8"/>
  <c r="M71" i="8"/>
  <c r="O102" i="8"/>
  <c r="M72" i="8"/>
  <c r="M87" i="8"/>
  <c r="M88" i="8"/>
  <c r="J36" i="8"/>
  <c r="J35" i="8"/>
  <c r="J24" i="8"/>
  <c r="J23" i="8"/>
  <c r="J22" i="8"/>
  <c r="J21" i="8"/>
  <c r="J20" i="8"/>
  <c r="L116" i="8"/>
  <c r="K116" i="8"/>
  <c r="H116" i="8"/>
  <c r="L115" i="8"/>
  <c r="K115" i="8"/>
  <c r="H115" i="8"/>
  <c r="L114" i="8"/>
  <c r="K114" i="8"/>
  <c r="H114" i="8"/>
  <c r="L113" i="8"/>
  <c r="K113" i="8"/>
  <c r="H113" i="8"/>
  <c r="L112" i="8"/>
  <c r="K112" i="8"/>
  <c r="H112" i="8"/>
  <c r="P111" i="8"/>
  <c r="L104" i="8"/>
  <c r="K104" i="8"/>
  <c r="H104" i="8"/>
  <c r="L103" i="8"/>
  <c r="K103" i="8"/>
  <c r="H103" i="8"/>
  <c r="L91" i="8"/>
  <c r="L90" i="8"/>
  <c r="L89" i="8"/>
  <c r="O79" i="8"/>
  <c r="K79" i="8"/>
  <c r="J79" i="8"/>
  <c r="H79" i="8"/>
  <c r="O78" i="8"/>
  <c r="K78" i="8"/>
  <c r="J78" i="8"/>
  <c r="O77" i="8"/>
  <c r="K77" i="8"/>
  <c r="J77" i="8"/>
  <c r="L73" i="8"/>
  <c r="K73" i="8"/>
  <c r="H73" i="8"/>
  <c r="L62" i="8"/>
  <c r="K62" i="8"/>
  <c r="H62" i="8"/>
  <c r="L61" i="8"/>
  <c r="K61" i="8"/>
  <c r="H61" i="8"/>
  <c r="L60" i="8"/>
  <c r="K60" i="8"/>
  <c r="H60" i="8"/>
  <c r="L59" i="8"/>
  <c r="K59" i="8"/>
  <c r="H59" i="8"/>
  <c r="L58" i="8"/>
  <c r="K58" i="8"/>
  <c r="H58" i="8"/>
  <c r="P57" i="8"/>
  <c r="L51" i="8"/>
  <c r="K51" i="8"/>
  <c r="H51" i="8"/>
  <c r="L41" i="8"/>
  <c r="N41" i="8" s="1"/>
  <c r="O41" i="8" s="1"/>
  <c r="K41" i="8"/>
  <c r="J41" i="8"/>
  <c r="L36" i="8"/>
  <c r="N36" i="8" s="1"/>
  <c r="K36" i="8"/>
  <c r="H36" i="8"/>
  <c r="L35" i="8"/>
  <c r="N35" i="8" s="1"/>
  <c r="O35" i="8" s="1"/>
  <c r="K35" i="8"/>
  <c r="H35" i="8"/>
  <c r="L24" i="8"/>
  <c r="H24" i="8"/>
  <c r="L23" i="8"/>
  <c r="H23" i="8"/>
  <c r="L22" i="8"/>
  <c r="H22" i="8"/>
  <c r="L21" i="8"/>
  <c r="H21" i="8"/>
  <c r="L20" i="8"/>
  <c r="H20" i="8"/>
  <c r="L15" i="8"/>
  <c r="L14" i="8"/>
  <c r="L13" i="8"/>
  <c r="L12" i="8"/>
  <c r="L11" i="8"/>
  <c r="K10" i="8"/>
  <c r="J10" i="8"/>
  <c r="K9" i="8"/>
  <c r="J9" i="8"/>
  <c r="N22" i="8" l="1"/>
  <c r="O22" i="8" s="1"/>
  <c r="N103" i="8"/>
  <c r="M103" i="8" s="1"/>
  <c r="N91" i="8"/>
  <c r="O91" i="8" s="1"/>
  <c r="M91" i="8"/>
  <c r="N23" i="8"/>
  <c r="O23" i="8" s="1"/>
  <c r="N51" i="8"/>
  <c r="M51" i="8" s="1"/>
  <c r="N104" i="8"/>
  <c r="O104" i="8" s="1"/>
  <c r="N60" i="8"/>
  <c r="M60" i="8" s="1"/>
  <c r="N24" i="8"/>
  <c r="M24" i="8" s="1"/>
  <c r="N62" i="8"/>
  <c r="M62" i="8" s="1"/>
  <c r="N20" i="8"/>
  <c r="M20" i="8" s="1"/>
  <c r="N61" i="8"/>
  <c r="M61" i="8" s="1"/>
  <c r="N58" i="8"/>
  <c r="M58" i="8" s="1"/>
  <c r="N21" i="8"/>
  <c r="O21" i="8" s="1"/>
  <c r="N89" i="8"/>
  <c r="O89" i="8" s="1"/>
  <c r="M89" i="8"/>
  <c r="N59" i="8"/>
  <c r="M59" i="8" s="1"/>
  <c r="N73" i="8"/>
  <c r="O73" i="8" s="1"/>
  <c r="N90" i="8"/>
  <c r="O90" i="8" s="1"/>
  <c r="L86" i="8"/>
  <c r="N111" i="8"/>
  <c r="L37" i="8"/>
  <c r="L17" i="8"/>
  <c r="L57" i="8"/>
  <c r="L111" i="8"/>
  <c r="L33" i="8"/>
  <c r="L8" i="8"/>
  <c r="N37" i="8"/>
  <c r="N74" i="8"/>
  <c r="L69" i="8"/>
  <c r="L74" i="8"/>
  <c r="L47" i="8"/>
  <c r="M104" i="8" l="1"/>
  <c r="O20" i="8"/>
  <c r="O24" i="8"/>
  <c r="N57" i="8"/>
  <c r="M21" i="8"/>
  <c r="M23" i="8"/>
  <c r="O103" i="8"/>
  <c r="O51" i="8"/>
  <c r="M22" i="8"/>
  <c r="M90" i="8"/>
  <c r="M73" i="8"/>
  <c r="P99" i="8"/>
  <c r="N99" i="8"/>
  <c r="N86" i="8"/>
  <c r="P86" i="8"/>
  <c r="O9" i="8"/>
  <c r="N47" i="8"/>
  <c r="N17" i="8"/>
  <c r="N33" i="8"/>
  <c r="P37" i="8"/>
  <c r="N69" i="8"/>
  <c r="L123" i="8" l="1"/>
  <c r="P74" i="8"/>
  <c r="P33" i="8" l="1"/>
  <c r="P17" i="8"/>
  <c r="P69" i="8"/>
  <c r="P47" i="8"/>
  <c r="P16" i="8" l="1"/>
  <c r="E7" i="7" l="1"/>
  <c r="F15" i="7"/>
  <c r="F13" i="7"/>
  <c r="D13" i="7"/>
  <c r="D11" i="7" l="1"/>
  <c r="F12" i="7"/>
  <c r="F17" i="7"/>
  <c r="D19" i="7"/>
  <c r="F19" i="7"/>
  <c r="D9" i="7"/>
  <c r="F9" i="7"/>
  <c r="F20" i="7"/>
  <c r="D15" i="7"/>
  <c r="F14" i="7"/>
  <c r="C19" i="7"/>
  <c r="C14" i="7"/>
  <c r="F16" i="7"/>
  <c r="F10" i="7"/>
  <c r="C15" i="7"/>
  <c r="C12" i="7"/>
  <c r="D16" i="7"/>
  <c r="F7" i="7"/>
  <c r="C17" i="7"/>
  <c r="F11" i="7"/>
  <c r="C10" i="7"/>
  <c r="C11" i="7"/>
  <c r="C20" i="7"/>
  <c r="D10" i="7"/>
  <c r="D17" i="7"/>
  <c r="D14" i="7"/>
  <c r="D20" i="7"/>
  <c r="C13" i="7"/>
  <c r="D7" i="7"/>
  <c r="D12" i="7"/>
  <c r="C16" i="7"/>
  <c r="D18" i="7" l="1"/>
  <c r="F18" i="7"/>
  <c r="D8" i="7"/>
  <c r="F8" i="7"/>
  <c r="F21" i="7" s="1"/>
  <c r="C9" i="7"/>
  <c r="C8" i="7" s="1"/>
  <c r="C18" i="7"/>
  <c r="C7" i="7"/>
  <c r="D21" i="7" l="1"/>
  <c r="C21" i="7"/>
  <c r="N8" i="8"/>
  <c r="O10" i="8"/>
  <c r="O15" i="8"/>
  <c r="O14" i="8"/>
  <c r="O13" i="8"/>
  <c r="O12" i="8"/>
  <c r="O11" i="8"/>
  <c r="P8" i="8"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CM2306L0204</author>
    <author>HN91129</author>
    <author>CM2306L0827</author>
    <author>CM2306L2137</author>
  </authors>
  <commentList>
    <comment ref="G7" authorId="0" shapeId="0" xr:uid="{963E75FC-C5DF-4FC1-9E28-D9D4650A75B1}">
      <text>
        <r>
          <rPr>
            <b/>
            <sz val="12"/>
            <color indexed="81"/>
            <rFont val="MS P ゴシック"/>
            <family val="3"/>
            <charset val="128"/>
          </rPr>
          <t>外貨での支払いを行った場合、円貨に換算し、計上ください。
不課税経費は不課税での単価を記載ください。</t>
        </r>
      </text>
    </comment>
    <comment ref="M7" authorId="1" shapeId="0" xr:uid="{BD6269E5-19EC-4990-BD93-5A143D9941B9}">
      <text>
        <r>
          <rPr>
            <b/>
            <sz val="12"/>
            <color indexed="81"/>
            <rFont val="MS P ゴシック"/>
            <family val="3"/>
            <charset val="128"/>
          </rPr>
          <t>日本の消費税を記載ください。
※VATは補助対象外</t>
        </r>
      </text>
    </comment>
    <comment ref="E9" authorId="0" shapeId="0" xr:uid="{6370C9CB-EC8B-43EA-AABF-8D58C4E053BE}">
      <text>
        <r>
          <rPr>
            <b/>
            <sz val="12"/>
            <color indexed="81"/>
            <rFont val="MS P ゴシック"/>
            <family val="3"/>
            <charset val="128"/>
          </rPr>
          <t>申請事業者様の社員に限ります。
派遣契約等の補助員人件費は、
Ⅱ-7に計上ください。</t>
        </r>
      </text>
    </comment>
    <comment ref="F26" authorId="2" shapeId="0" xr:uid="{EC0FD2AD-1D74-413F-9A1C-56C37A97F6A0}">
      <text>
        <r>
          <rPr>
            <b/>
            <sz val="12"/>
            <color indexed="81"/>
            <rFont val="MS P ゴシック"/>
            <family val="3"/>
            <charset val="128"/>
          </rPr>
          <t>飲食費用は認められません。
計画書上は概算で構いません。</t>
        </r>
      </text>
    </comment>
    <comment ref="N26" authorId="3" shapeId="0" xr:uid="{8A1729FD-E8F1-49CA-B098-BF66A944D1BC}">
      <text>
        <r>
          <rPr>
            <b/>
            <sz val="10"/>
            <color indexed="81"/>
            <rFont val="MS P ゴシック"/>
            <family val="3"/>
            <charset val="128"/>
          </rPr>
          <t>海外航空券や以下現地での費用は税抜価格となります。</t>
        </r>
      </text>
    </comment>
    <comment ref="F34" authorId="2" shapeId="0" xr:uid="{4E95E047-A1F9-4957-A339-42C52B38CE32}">
      <text>
        <r>
          <rPr>
            <b/>
            <sz val="12"/>
            <color indexed="81"/>
            <rFont val="MS P ゴシック"/>
            <family val="3"/>
            <charset val="128"/>
          </rPr>
          <t>強化を目的とした試合や練習を開催した場合に係る費用は認められません。
日本における会場の手配は認められません。</t>
        </r>
      </text>
    </comment>
    <comment ref="G38" authorId="0" shapeId="0" xr:uid="{A4624836-3290-41A3-BDEE-A9369EB2FE1E}">
      <text>
        <r>
          <rPr>
            <b/>
            <sz val="12"/>
            <color indexed="81"/>
            <rFont val="MS P ゴシック"/>
            <family val="3"/>
            <charset val="128"/>
          </rPr>
          <t>謝金規定に基づいた金額にてお支払いください。
御社で規定がない場合は、補助事業マニュアルのP23の表に基づいてください。
日本に住民票がある方については活動場所に限らず謝金は課税対象となります。
海外に居住している方については課税対象外となります。</t>
        </r>
      </text>
    </comment>
    <comment ref="E70" authorId="0" shapeId="0" xr:uid="{474261E9-1E70-43F6-BF39-84102DEF3030}">
      <text>
        <r>
          <rPr>
            <b/>
            <sz val="12"/>
            <color indexed="81"/>
            <rFont val="MS P ゴシック"/>
            <family val="3"/>
            <charset val="128"/>
          </rPr>
          <t>純粋な印刷製本費用が認められます。デザイン等が加わると再委託費用となりますので、ご注意ください。</t>
        </r>
      </text>
    </comment>
    <comment ref="M81" authorId="0" shapeId="0" xr:uid="{790FF500-1AA8-45A0-8D5D-53A545D1656D}">
      <text>
        <r>
          <rPr>
            <b/>
            <sz val="12"/>
            <color indexed="81"/>
            <rFont val="MS P ゴシック"/>
            <family val="3"/>
            <charset val="128"/>
          </rPr>
          <t xml:space="preserve">現地での採用のため、消費税はなし。
</t>
        </r>
      </text>
    </comment>
    <comment ref="F87" authorId="0" shapeId="0" xr:uid="{B04DE858-172E-492C-89E7-513EACA1D0D5}">
      <text>
        <r>
          <rPr>
            <b/>
            <sz val="12"/>
            <color indexed="81"/>
            <rFont val="MS P ゴシック"/>
            <family val="3"/>
            <charset val="128"/>
          </rPr>
          <t>翻訳や通訳費用は、事業費内の扱いとなります。</t>
        </r>
      </text>
    </comment>
    <comment ref="B98" authorId="0" shapeId="0" xr:uid="{F9F1C126-1E9A-42F1-B188-D515BDE18B55}">
      <text>
        <r>
          <rPr>
            <b/>
            <sz val="12"/>
            <color indexed="81"/>
            <rFont val="MS P ゴシック"/>
            <family val="3"/>
            <charset val="128"/>
          </rPr>
          <t>委託費か外注費かでお困りの際は事務局までお問い合わせください。</t>
        </r>
      </text>
    </comment>
  </commentList>
</comments>
</file>

<file path=xl/sharedStrings.xml><?xml version="1.0" encoding="utf-8"?>
<sst xmlns="http://schemas.openxmlformats.org/spreadsheetml/2006/main" count="298" uniqueCount="212">
  <si>
    <t>提案者（企業）名</t>
  </si>
  <si>
    <t>（単位：円）</t>
    <phoneticPr fontId="4"/>
  </si>
  <si>
    <t>区分</t>
    <rPh sb="0" eb="2">
      <t>クブン</t>
    </rPh>
    <phoneticPr fontId="11"/>
  </si>
  <si>
    <t>項番</t>
    <rPh sb="0" eb="2">
      <t>コウバン</t>
    </rPh>
    <phoneticPr fontId="11"/>
  </si>
  <si>
    <t>支出内容</t>
    <rPh sb="0" eb="2">
      <t>シシュツ</t>
    </rPh>
    <rPh sb="2" eb="4">
      <t>ナイヨウ</t>
    </rPh>
    <phoneticPr fontId="11"/>
  </si>
  <si>
    <t>支出予定内訳</t>
    <rPh sb="0" eb="2">
      <t>シシュツ</t>
    </rPh>
    <rPh sb="2" eb="4">
      <t>ヨテイ</t>
    </rPh>
    <rPh sb="4" eb="6">
      <t>ウチワケ</t>
    </rPh>
    <phoneticPr fontId="11"/>
  </si>
  <si>
    <t>補助金額</t>
    <rPh sb="0" eb="4">
      <t>ホジョキンガク</t>
    </rPh>
    <phoneticPr fontId="11"/>
  </si>
  <si>
    <t>数量</t>
    <rPh sb="0" eb="2">
      <t>スウリョウ</t>
    </rPh>
    <phoneticPr fontId="11"/>
  </si>
  <si>
    <t>単位</t>
    <rPh sb="0" eb="2">
      <t>タンイ</t>
    </rPh>
    <phoneticPr fontId="11"/>
  </si>
  <si>
    <r>
      <t>補助事業に要する
経費</t>
    </r>
    <r>
      <rPr>
        <b/>
        <sz val="12"/>
        <color rgb="FFFF0000"/>
        <rFont val="メイリオ"/>
        <family val="3"/>
        <charset val="128"/>
      </rPr>
      <t>（税込）</t>
    </r>
    <rPh sb="0" eb="2">
      <t>ホジョ</t>
    </rPh>
    <rPh sb="2" eb="4">
      <t>ジギョウ</t>
    </rPh>
    <rPh sb="5" eb="6">
      <t>ヨウ</t>
    </rPh>
    <rPh sb="9" eb="11">
      <t>ケイヒ</t>
    </rPh>
    <rPh sb="12" eb="14">
      <t>ゼイコミ</t>
    </rPh>
    <phoneticPr fontId="11"/>
  </si>
  <si>
    <t>消費税額</t>
    <rPh sb="0" eb="3">
      <t>ショウヒゼイ</t>
    </rPh>
    <rPh sb="3" eb="4">
      <t>ガク</t>
    </rPh>
    <phoneticPr fontId="11"/>
  </si>
  <si>
    <r>
      <t>補助事業に要する
経費</t>
    </r>
    <r>
      <rPr>
        <b/>
        <sz val="12"/>
        <color rgb="FFFF0000"/>
        <rFont val="メイリオ"/>
        <family val="3"/>
        <charset val="128"/>
      </rPr>
      <t>（税抜）</t>
    </r>
    <rPh sb="0" eb="2">
      <t>ホジョ</t>
    </rPh>
    <rPh sb="2" eb="4">
      <t>ジギョウ</t>
    </rPh>
    <rPh sb="5" eb="6">
      <t>ヨウ</t>
    </rPh>
    <rPh sb="9" eb="11">
      <t>ケイヒ</t>
    </rPh>
    <rPh sb="12" eb="14">
      <t>ゼイヌ</t>
    </rPh>
    <phoneticPr fontId="11"/>
  </si>
  <si>
    <t>補助対象
経費額</t>
    <rPh sb="0" eb="2">
      <t>ホジョ</t>
    </rPh>
    <rPh sb="2" eb="4">
      <t>タイショウ</t>
    </rPh>
    <rPh sb="5" eb="7">
      <t>ケイヒ</t>
    </rPh>
    <rPh sb="7" eb="8">
      <t>ガク</t>
    </rPh>
    <phoneticPr fontId="11"/>
  </si>
  <si>
    <t>01-01-01</t>
    <phoneticPr fontId="11"/>
  </si>
  <si>
    <t>01-01-02</t>
  </si>
  <si>
    <t>01-01-03</t>
  </si>
  <si>
    <t>01-01-04</t>
  </si>
  <si>
    <t>01-01-05</t>
  </si>
  <si>
    <t>01-01-06</t>
  </si>
  <si>
    <t>01-01-07</t>
  </si>
  <si>
    <t>Ⅱ.事業費</t>
    <rPh sb="2" eb="5">
      <t>ジギョウヒ</t>
    </rPh>
    <phoneticPr fontId="11"/>
  </si>
  <si>
    <t>02-01-01</t>
    <phoneticPr fontId="11"/>
  </si>
  <si>
    <t>区間：XXX-XXX</t>
  </si>
  <si>
    <t>02-01-02</t>
  </si>
  <si>
    <t>02-01-03</t>
  </si>
  <si>
    <t>02-01-04</t>
  </si>
  <si>
    <t>02-01-05</t>
  </si>
  <si>
    <t>02-01-06</t>
  </si>
  <si>
    <t>02-01-07</t>
  </si>
  <si>
    <t>02-02-01</t>
    <phoneticPr fontId="11"/>
  </si>
  <si>
    <t>（具体的な使途等）</t>
    <rPh sb="1" eb="4">
      <t>グタイテキ</t>
    </rPh>
    <rPh sb="5" eb="7">
      <t>シト</t>
    </rPh>
    <rPh sb="7" eb="8">
      <t>ナド</t>
    </rPh>
    <phoneticPr fontId="2"/>
  </si>
  <si>
    <t>02-02-02</t>
  </si>
  <si>
    <t>02-02-03</t>
  </si>
  <si>
    <t>02-03-01</t>
    <phoneticPr fontId="11"/>
  </si>
  <si>
    <t>02-03-02</t>
  </si>
  <si>
    <t>02-06-01</t>
    <phoneticPr fontId="11"/>
  </si>
  <si>
    <t>02-06-02</t>
  </si>
  <si>
    <t>02-06-03</t>
  </si>
  <si>
    <t>02-08-01</t>
    <phoneticPr fontId="11"/>
  </si>
  <si>
    <t>02-08-03</t>
  </si>
  <si>
    <t>02-08-04</t>
  </si>
  <si>
    <t>02-08-05</t>
  </si>
  <si>
    <t>Ⅲ.委託・外注費</t>
    <rPh sb="2" eb="4">
      <t>イタク</t>
    </rPh>
    <rPh sb="5" eb="7">
      <t>ガイチュウ</t>
    </rPh>
    <rPh sb="7" eb="8">
      <t>ヒ</t>
    </rPh>
    <phoneticPr fontId="11"/>
  </si>
  <si>
    <t>03-01-01</t>
  </si>
  <si>
    <t>03-01-02</t>
  </si>
  <si>
    <t>03-01-03</t>
  </si>
  <si>
    <t>03-01-04</t>
  </si>
  <si>
    <t>03-01-05</t>
  </si>
  <si>
    <t>03-02-01</t>
    <phoneticPr fontId="4"/>
  </si>
  <si>
    <t>03-02-02</t>
    <phoneticPr fontId="4"/>
  </si>
  <si>
    <t>03-02-03</t>
    <phoneticPr fontId="4"/>
  </si>
  <si>
    <t>03-02-04</t>
    <phoneticPr fontId="4"/>
  </si>
  <si>
    <t>03-02-05</t>
    <phoneticPr fontId="4"/>
  </si>
  <si>
    <t>合計</t>
    <rPh sb="0" eb="2">
      <t>ゴウケイ</t>
    </rPh>
    <phoneticPr fontId="11"/>
  </si>
  <si>
    <t>人件費 時間単価計算</t>
    <rPh sb="0" eb="3">
      <t>ジンケンヒ</t>
    </rPh>
    <rPh sb="4" eb="6">
      <t>ジカン</t>
    </rPh>
    <rPh sb="6" eb="8">
      <t>タンカ</t>
    </rPh>
    <rPh sb="8" eb="10">
      <t>ケイサン</t>
    </rPh>
    <phoneticPr fontId="4"/>
  </si>
  <si>
    <t>算出根拠の出しやすさから健保等級単価計算を推奨しています。</t>
    <rPh sb="0" eb="2">
      <t>サンシュツ</t>
    </rPh>
    <rPh sb="2" eb="4">
      <t>コンキョ</t>
    </rPh>
    <rPh sb="5" eb="6">
      <t>ダ</t>
    </rPh>
    <phoneticPr fontId="4"/>
  </si>
  <si>
    <t>留意事項</t>
    <rPh sb="0" eb="2">
      <t>リュウイ</t>
    </rPh>
    <rPh sb="2" eb="4">
      <t>ジコウ</t>
    </rPh>
    <phoneticPr fontId="2"/>
  </si>
  <si>
    <r>
      <t>交付申請書貼付用　補助対象経費額調整シート</t>
    </r>
    <r>
      <rPr>
        <b/>
        <sz val="14"/>
        <color rgb="FFFF0000"/>
        <rFont val="メイリオ"/>
        <family val="3"/>
        <charset val="128"/>
      </rPr>
      <t>　</t>
    </r>
    <r>
      <rPr>
        <sz val="12"/>
        <color rgb="FFFF0000"/>
        <rFont val="メイリオ"/>
        <family val="3"/>
        <charset val="128"/>
      </rPr>
      <t>（採択決定後に使用）</t>
    </r>
    <rPh sb="0" eb="2">
      <t>コウフ</t>
    </rPh>
    <rPh sb="2" eb="5">
      <t>シンセイショ</t>
    </rPh>
    <rPh sb="5" eb="8">
      <t>ハリツケヨウ</t>
    </rPh>
    <rPh sb="9" eb="11">
      <t>ホジョ</t>
    </rPh>
    <rPh sb="11" eb="13">
      <t>タイショウ</t>
    </rPh>
    <rPh sb="13" eb="15">
      <t>ケイヒ</t>
    </rPh>
    <rPh sb="15" eb="16">
      <t>ガク</t>
    </rPh>
    <rPh sb="16" eb="18">
      <t>チョウセイ</t>
    </rPh>
    <rPh sb="23" eb="25">
      <t>サイタク</t>
    </rPh>
    <rPh sb="25" eb="27">
      <t>ケッテイ</t>
    </rPh>
    <rPh sb="27" eb="28">
      <t>ゴ</t>
    </rPh>
    <rPh sb="29" eb="31">
      <t>シヨウ</t>
    </rPh>
    <phoneticPr fontId="10"/>
  </si>
  <si>
    <t>補助事業に係る費用</t>
    <phoneticPr fontId="10"/>
  </si>
  <si>
    <t>（単位：円（税抜））</t>
    <rPh sb="6" eb="8">
      <t>ゼイヌキ</t>
    </rPh>
    <phoneticPr fontId="4"/>
  </si>
  <si>
    <t>補助対象経費の
区分</t>
    <phoneticPr fontId="4"/>
  </si>
  <si>
    <t>補助事業に要する
経費</t>
    <phoneticPr fontId="4"/>
  </si>
  <si>
    <t>補助対象経費の額</t>
  </si>
  <si>
    <t>補助率</t>
  </si>
  <si>
    <t>補助金の交付申請額</t>
  </si>
  <si>
    <t>人件費</t>
  </si>
  <si>
    <t>事業費</t>
    <rPh sb="0" eb="3">
      <t>ジギョウヒ</t>
    </rPh>
    <phoneticPr fontId="4"/>
  </si>
  <si>
    <t>旅費</t>
    <rPh sb="0" eb="2">
      <t>リョヒ</t>
    </rPh>
    <phoneticPr fontId="11"/>
  </si>
  <si>
    <t>会議費</t>
    <rPh sb="0" eb="3">
      <t>カイギヒ</t>
    </rPh>
    <phoneticPr fontId="11"/>
  </si>
  <si>
    <t>謝金</t>
    <rPh sb="0" eb="2">
      <t>シャキン</t>
    </rPh>
    <phoneticPr fontId="11"/>
  </si>
  <si>
    <t>備品費</t>
    <rPh sb="0" eb="3">
      <t>ビヒンヒ</t>
    </rPh>
    <phoneticPr fontId="11"/>
  </si>
  <si>
    <t>借料および損料</t>
    <rPh sb="0" eb="2">
      <t>シャクリョウ</t>
    </rPh>
    <rPh sb="5" eb="7">
      <t>ソンリョウ</t>
    </rPh>
    <phoneticPr fontId="11"/>
  </si>
  <si>
    <t>消耗品費</t>
    <rPh sb="0" eb="4">
      <t>ショウモウヒンヒ</t>
    </rPh>
    <phoneticPr fontId="11"/>
  </si>
  <si>
    <t>印刷製本費</t>
    <rPh sb="0" eb="5">
      <t>インサツセイホンヒ</t>
    </rPh>
    <phoneticPr fontId="11"/>
  </si>
  <si>
    <t>補助員人件費</t>
    <rPh sb="0" eb="6">
      <t>ホジョインジンケンヒ</t>
    </rPh>
    <phoneticPr fontId="11"/>
  </si>
  <si>
    <t>その他諸経費</t>
    <rPh sb="2" eb="3">
      <t>タ</t>
    </rPh>
    <rPh sb="3" eb="6">
      <t>ショケイヒ</t>
    </rPh>
    <phoneticPr fontId="11"/>
  </si>
  <si>
    <t>委託・外注費</t>
    <rPh sb="3" eb="5">
      <t>ガイチュウ</t>
    </rPh>
    <phoneticPr fontId="4"/>
  </si>
  <si>
    <t>委託費</t>
    <rPh sb="0" eb="2">
      <t>イタク</t>
    </rPh>
    <rPh sb="2" eb="3">
      <t>ヒ</t>
    </rPh>
    <phoneticPr fontId="11"/>
  </si>
  <si>
    <t>外注費</t>
    <rPh sb="0" eb="2">
      <t>ガイチュウ</t>
    </rPh>
    <rPh sb="2" eb="3">
      <t>ヒ</t>
    </rPh>
    <phoneticPr fontId="11"/>
  </si>
  <si>
    <t>合　　　　計</t>
  </si>
  <si>
    <t>支　出　計　画　表</t>
    <rPh sb="0" eb="1">
      <t>シ</t>
    </rPh>
    <rPh sb="2" eb="3">
      <t>デ</t>
    </rPh>
    <rPh sb="4" eb="5">
      <t>ケイ</t>
    </rPh>
    <rPh sb="6" eb="7">
      <t>ガ</t>
    </rPh>
    <rPh sb="8" eb="9">
      <t>ヒョウ</t>
    </rPh>
    <phoneticPr fontId="11"/>
  </si>
  <si>
    <t>02-03-03</t>
    <phoneticPr fontId="4"/>
  </si>
  <si>
    <t>6.印刷製本費</t>
    <rPh sb="2" eb="4">
      <t>インサツ</t>
    </rPh>
    <rPh sb="4" eb="6">
      <t>セイホン</t>
    </rPh>
    <rPh sb="6" eb="7">
      <t>ヒ</t>
    </rPh>
    <phoneticPr fontId="11"/>
  </si>
  <si>
    <t>https://www.meti.go.jp/information_2/downloadfiles/R5kenpo.pdf</t>
    <phoneticPr fontId="4"/>
  </si>
  <si>
    <r>
      <t>・予算の策定にあたっては、補助事業事務処理マニュアルを参照の上、作成ください。
・提案者が補助金の対象経費について十分理解されていないと判断した場合には、その点も提案者の選考・審査の評価に反映する可能性があります。
・「補助事業の開始から2025年1月31日までに提案者が支出した経費」に関する補助金の交付は、2025年2月以降に当社が行う確定検査にて、事業の成果が交付決定の内容に適合すると認めたときに交付が行われます。すなわち、補助金の提案者への支払いは、いわゆる「後払い」となります。
・航空券を含む旅費については、</t>
    </r>
    <r>
      <rPr>
        <sz val="11"/>
        <color rgb="FFFF0000"/>
        <rFont val="メイリオ"/>
        <family val="3"/>
        <charset val="128"/>
      </rPr>
      <t>いわゆる格安航空券や</t>
    </r>
    <r>
      <rPr>
        <u/>
        <sz val="11"/>
        <color rgb="FFFF0000"/>
        <rFont val="メイリオ"/>
        <family val="3"/>
        <charset val="128"/>
      </rPr>
      <t>各種の割引を活用したエコノミークラスの価額など、</t>
    </r>
    <r>
      <rPr>
        <b/>
        <u/>
        <sz val="11"/>
        <color rgb="FFFF0000"/>
        <rFont val="メイリオ"/>
        <family val="3"/>
        <charset val="128"/>
      </rPr>
      <t>経済的に最も合理的な金額</t>
    </r>
    <r>
      <rPr>
        <sz val="11"/>
        <color rgb="FFFF0000"/>
        <rFont val="メイリオ"/>
        <family val="3"/>
        <charset val="128"/>
      </rPr>
      <t>で試算ください</t>
    </r>
    <r>
      <rPr>
        <sz val="11"/>
        <color theme="1"/>
        <rFont val="メイリオ"/>
        <family val="3"/>
        <charset val="128"/>
      </rPr>
      <t>。
・各項目ごとに、単価10万円、金額（L列）が100万円を超える場合には、積算の根拠をコメント付記などで明示ください。</t>
    </r>
    <r>
      <rPr>
        <u/>
        <sz val="11"/>
        <color theme="1"/>
        <rFont val="メイリオ"/>
        <family val="3"/>
        <charset val="128"/>
      </rPr>
      <t>プレゼンテーション審査以降、積数について、当社から根拠資料の提出を求める</t>
    </r>
    <r>
      <rPr>
        <sz val="11"/>
        <color theme="1"/>
        <rFont val="メイリオ"/>
        <family val="3"/>
        <charset val="128"/>
      </rPr>
      <t>ことがあります。
・項目を記載するための行、積算の根拠を追加するための列、は適宜追加して作成ください。</t>
    </r>
    <rPh sb="265" eb="267">
      <t>カクヤス</t>
    </rPh>
    <rPh sb="267" eb="270">
      <t>コウクウケン</t>
    </rPh>
    <rPh sb="290" eb="292">
      <t>カガク</t>
    </rPh>
    <rPh sb="295" eb="298">
      <t>ケイザイテキ</t>
    </rPh>
    <rPh sb="301" eb="304">
      <t>ゴウリテキ</t>
    </rPh>
    <rPh sb="305" eb="307">
      <t>キンガク</t>
    </rPh>
    <rPh sb="308" eb="310">
      <t>シサン</t>
    </rPh>
    <rPh sb="335" eb="336">
      <t>レツ</t>
    </rPh>
    <rPh sb="362" eb="364">
      <t>フキ</t>
    </rPh>
    <rPh sb="367" eb="369">
      <t>メイジ</t>
    </rPh>
    <rPh sb="385" eb="387">
      <t>イコウ</t>
    </rPh>
    <phoneticPr fontId="4"/>
  </si>
  <si>
    <t>※健保等級単価参照</t>
    <phoneticPr fontId="4"/>
  </si>
  <si>
    <t>※健保等級単価参照</t>
  </si>
  <si>
    <t>例）人件費（事業責任者）</t>
    <rPh sb="0" eb="1">
      <t>レイ</t>
    </rPh>
    <rPh sb="2" eb="5">
      <t>ジンケンヒ</t>
    </rPh>
    <rPh sb="6" eb="8">
      <t>ジギョウ</t>
    </rPh>
    <rPh sb="8" eb="11">
      <t>セキニンシャ</t>
    </rPh>
    <phoneticPr fontId="4"/>
  </si>
  <si>
    <t>例）人件費（実務担当者）</t>
    <rPh sb="0" eb="1">
      <t>レイ</t>
    </rPh>
    <rPh sb="2" eb="5">
      <t>ジンケンヒ</t>
    </rPh>
    <rPh sb="6" eb="11">
      <t>ジツムタントウシャ</t>
    </rPh>
    <phoneticPr fontId="4"/>
  </si>
  <si>
    <t>※提出時は例を削除し提出すること。</t>
    <rPh sb="1" eb="4">
      <t>テイシュツジ</t>
    </rPh>
    <rPh sb="5" eb="6">
      <t>レイ</t>
    </rPh>
    <rPh sb="7" eb="9">
      <t>サクジョ</t>
    </rPh>
    <rPh sb="10" eb="12">
      <t>テイシュツ</t>
    </rPh>
    <phoneticPr fontId="4"/>
  </si>
  <si>
    <t>区間：HND-BKK</t>
    <phoneticPr fontId="4"/>
  </si>
  <si>
    <t>区間</t>
    <rPh sb="0" eb="2">
      <t>クカン</t>
    </rPh>
    <phoneticPr fontId="4"/>
  </si>
  <si>
    <t>区間：羽田空港-○○</t>
    <rPh sb="3" eb="7">
      <t>ハネダクウコウ</t>
    </rPh>
    <phoneticPr fontId="4"/>
  </si>
  <si>
    <t>式</t>
    <rPh sb="0" eb="1">
      <t>シキ</t>
    </rPh>
    <phoneticPr fontId="4"/>
  </si>
  <si>
    <t>例）（9月）交通費（航空券代）</t>
    <rPh sb="0" eb="1">
      <t>レイ</t>
    </rPh>
    <rPh sb="6" eb="9">
      <t>コウツウヒ</t>
    </rPh>
    <rPh sb="10" eb="14">
      <t>コウクウケンダイ</t>
    </rPh>
    <phoneticPr fontId="4"/>
  </si>
  <si>
    <t>例）（9月）専用車</t>
    <rPh sb="0" eb="1">
      <t>レイ</t>
    </rPh>
    <rPh sb="6" eb="9">
      <t>センヨウシャ</t>
    </rPh>
    <phoneticPr fontId="4"/>
  </si>
  <si>
    <t>例）会場費</t>
    <rPh sb="0" eb="1">
      <t>レイ</t>
    </rPh>
    <rPh sb="2" eb="5">
      <t>カイジョウヒ</t>
    </rPh>
    <phoneticPr fontId="4"/>
  </si>
  <si>
    <t>○○氏</t>
    <rPh sb="2" eb="3">
      <t>シ</t>
    </rPh>
    <phoneticPr fontId="4"/>
  </si>
  <si>
    <t>02-03-04</t>
    <phoneticPr fontId="4"/>
  </si>
  <si>
    <t>○○氏（タイ国内サッカー解説者）</t>
  </si>
  <si>
    <t>例）（9月）イベントゲスト</t>
    <rPh sb="0" eb="1">
      <t>レイ</t>
    </rPh>
    <rPh sb="4" eb="5">
      <t>ガツ</t>
    </rPh>
    <phoneticPr fontId="4"/>
  </si>
  <si>
    <t>例）（12月）イベントゲスト</t>
    <rPh sb="0" eb="1">
      <t>レイ</t>
    </rPh>
    <rPh sb="5" eb="6">
      <t>ガツ</t>
    </rPh>
    <phoneticPr fontId="4"/>
  </si>
  <si>
    <t>来場者対応に使用</t>
    <rPh sb="0" eb="3">
      <t>ライジョウシャ</t>
    </rPh>
    <rPh sb="3" eb="5">
      <t>タイオウ</t>
    </rPh>
    <rPh sb="6" eb="8">
      <t>シヨウ</t>
    </rPh>
    <phoneticPr fontId="4"/>
  </si>
  <si>
    <t>個</t>
  </si>
  <si>
    <t>会場に設置</t>
    <rPh sb="0" eb="2">
      <t>カイジョウ</t>
    </rPh>
    <rPh sb="3" eb="5">
      <t>セッチ</t>
    </rPh>
    <phoneticPr fontId="4"/>
  </si>
  <si>
    <t>月</t>
  </si>
  <si>
    <t>例）ポケトーク購入費</t>
    <rPh sb="0" eb="1">
      <t>レイ</t>
    </rPh>
    <phoneticPr fontId="4"/>
  </si>
  <si>
    <t>例）電子掲示板リース費</t>
    <rPh sb="0" eb="1">
      <t>レイ</t>
    </rPh>
    <rPh sb="10" eb="11">
      <t>ヒ</t>
    </rPh>
    <phoneticPr fontId="4"/>
  </si>
  <si>
    <t>タイで配布</t>
    <rPh sb="3" eb="5">
      <t>ハイフ</t>
    </rPh>
    <phoneticPr fontId="4"/>
  </si>
  <si>
    <t>枚</t>
    <rPh sb="0" eb="1">
      <t>マイ</t>
    </rPh>
    <phoneticPr fontId="4"/>
  </si>
  <si>
    <t>枚</t>
  </si>
  <si>
    <t>例）（9月）イベントフライヤー</t>
    <rPh sb="0" eb="1">
      <t>レイ</t>
    </rPh>
    <rPh sb="4" eb="5">
      <t>ガツ</t>
    </rPh>
    <phoneticPr fontId="4"/>
  </si>
  <si>
    <t>例）（12月）イベントフライヤー</t>
    <rPh sb="0" eb="1">
      <t>レイ</t>
    </rPh>
    <phoneticPr fontId="4"/>
  </si>
  <si>
    <t>10名</t>
    <rPh sb="2" eb="3">
      <t>メイ</t>
    </rPh>
    <phoneticPr fontId="4"/>
  </si>
  <si>
    <t>5名</t>
    <rPh sb="1" eb="2">
      <t>メイ</t>
    </rPh>
    <phoneticPr fontId="4"/>
  </si>
  <si>
    <t>例）（9月）現地イベントスタッフ</t>
    <rPh sb="0" eb="1">
      <t>レイ</t>
    </rPh>
    <rPh sb="4" eb="5">
      <t>ガツ</t>
    </rPh>
    <rPh sb="6" eb="8">
      <t>ゲンチ</t>
    </rPh>
    <phoneticPr fontId="4"/>
  </si>
  <si>
    <t>例）（9月）現地イベントスタッフ</t>
    <rPh sb="0" eb="1">
      <t>レイ</t>
    </rPh>
    <rPh sb="6" eb="8">
      <t>ゲンチ</t>
    </rPh>
    <phoneticPr fontId="4"/>
  </si>
  <si>
    <t>動画翻訳</t>
  </si>
  <si>
    <t>式</t>
  </si>
  <si>
    <t>字幕入れ</t>
  </si>
  <si>
    <t>例）〇〇株式会社</t>
    <rPh sb="0" eb="1">
      <t>レイ</t>
    </rPh>
    <phoneticPr fontId="4"/>
  </si>
  <si>
    <t>動画編集費</t>
    <rPh sb="0" eb="5">
      <t>ドウガヘンシュウヒ</t>
    </rPh>
    <phoneticPr fontId="2"/>
  </si>
  <si>
    <t>FAMトリップ企画費</t>
  </si>
  <si>
    <t>HP作成費</t>
  </si>
  <si>
    <t>例）〇〇株式会社</t>
    <rPh sb="0" eb="1">
      <t>レイ</t>
    </rPh>
    <rPh sb="4" eb="8">
      <t>カブシキガイシャ</t>
    </rPh>
    <phoneticPr fontId="4"/>
  </si>
  <si>
    <t>例）株式会社××</t>
    <rPh sb="0" eb="1">
      <t>レイ</t>
    </rPh>
    <phoneticPr fontId="4"/>
  </si>
  <si>
    <t>例）△△株式会社</t>
    <rPh sb="0" eb="1">
      <t>レイ</t>
    </rPh>
    <phoneticPr fontId="4"/>
  </si>
  <si>
    <t>バンコク○○スタジアム</t>
    <phoneticPr fontId="4"/>
  </si>
  <si>
    <r>
      <t xml:space="preserve">単価
</t>
    </r>
    <r>
      <rPr>
        <b/>
        <sz val="12"/>
        <color rgb="FFFF0000"/>
        <rFont val="メイリオ"/>
        <family val="3"/>
        <charset val="128"/>
      </rPr>
      <t>（原則税込）</t>
    </r>
    <rPh sb="0" eb="2">
      <t>タンカ</t>
    </rPh>
    <rPh sb="4" eb="6">
      <t>ゲンソク</t>
    </rPh>
    <rPh sb="6" eb="8">
      <t>ゼイコミ</t>
    </rPh>
    <phoneticPr fontId="11"/>
  </si>
  <si>
    <t>1-1.旅費（国内）</t>
    <rPh sb="4" eb="6">
      <t>リョヒ</t>
    </rPh>
    <rPh sb="7" eb="9">
      <t>コクナイ</t>
    </rPh>
    <phoneticPr fontId="11"/>
  </si>
  <si>
    <t>電車賃</t>
    <rPh sb="0" eb="3">
      <t>デンシャチン</t>
    </rPh>
    <phoneticPr fontId="4"/>
  </si>
  <si>
    <t>区間：BKKー会場</t>
    <rPh sb="7" eb="9">
      <t>カイジョウ</t>
    </rPh>
    <phoneticPr fontId="4"/>
  </si>
  <si>
    <t>=</t>
    <phoneticPr fontId="4"/>
  </si>
  <si>
    <r>
      <t>Ⅰ.人件費</t>
    </r>
    <r>
      <rPr>
        <b/>
        <sz val="12"/>
        <color rgb="FFFF0000"/>
        <rFont val="メイリオ"/>
        <family val="3"/>
        <charset val="128"/>
      </rPr>
      <t>※不課税</t>
    </r>
    <rPh sb="2" eb="5">
      <t>ジンケンヒ</t>
    </rPh>
    <rPh sb="6" eb="9">
      <t>フカゼイ</t>
    </rPh>
    <phoneticPr fontId="11"/>
  </si>
  <si>
    <r>
      <t>1-2.旅費（海外）</t>
    </r>
    <r>
      <rPr>
        <b/>
        <sz val="11"/>
        <color rgb="FFFF0000"/>
        <rFont val="メイリオ"/>
        <family val="3"/>
        <charset val="128"/>
      </rPr>
      <t>※不課税</t>
    </r>
    <rPh sb="4" eb="6">
      <t>リョヒ</t>
    </rPh>
    <rPh sb="7" eb="9">
      <t>カイガイ</t>
    </rPh>
    <rPh sb="11" eb="14">
      <t>フカゼイ</t>
    </rPh>
    <phoneticPr fontId="11"/>
  </si>
  <si>
    <r>
      <t>2.会場費</t>
    </r>
    <r>
      <rPr>
        <b/>
        <sz val="11"/>
        <color rgb="FFFF0000"/>
        <rFont val="メイリオ"/>
        <family val="3"/>
        <charset val="128"/>
      </rPr>
      <t>※不課税</t>
    </r>
    <rPh sb="2" eb="4">
      <t>カイジョウ</t>
    </rPh>
    <rPh sb="4" eb="5">
      <t>ヒ</t>
    </rPh>
    <rPh sb="6" eb="9">
      <t>フカゼイ</t>
    </rPh>
    <phoneticPr fontId="11"/>
  </si>
  <si>
    <t>02-01-08</t>
    <phoneticPr fontId="11"/>
  </si>
  <si>
    <t>02-01-09</t>
  </si>
  <si>
    <t>02-01-10</t>
  </si>
  <si>
    <t>02-01-11</t>
  </si>
  <si>
    <t>02-01-12</t>
  </si>
  <si>
    <t>02-01-13</t>
  </si>
  <si>
    <t>02-01-14</t>
  </si>
  <si>
    <t>3-1.謝金（日本居住の方向け）</t>
    <rPh sb="4" eb="6">
      <t>シャキン</t>
    </rPh>
    <rPh sb="7" eb="11">
      <t>ニホンキョジュウ</t>
    </rPh>
    <rPh sb="12" eb="13">
      <t>カタ</t>
    </rPh>
    <rPh sb="13" eb="14">
      <t>ム</t>
    </rPh>
    <phoneticPr fontId="11"/>
  </si>
  <si>
    <r>
      <t>3-2.謝金（海外居住の方向け）</t>
    </r>
    <r>
      <rPr>
        <b/>
        <sz val="11"/>
        <color rgb="FFFF0000"/>
        <rFont val="メイリオ"/>
        <family val="3"/>
        <charset val="128"/>
      </rPr>
      <t>※不課税</t>
    </r>
    <rPh sb="4" eb="6">
      <t>シャキン</t>
    </rPh>
    <rPh sb="7" eb="11">
      <t>カイガイキョジュウ</t>
    </rPh>
    <rPh sb="12" eb="14">
      <t>カタム</t>
    </rPh>
    <rPh sb="17" eb="20">
      <t>フカゼイ</t>
    </rPh>
    <phoneticPr fontId="11"/>
  </si>
  <si>
    <t>02-03-05</t>
    <phoneticPr fontId="11"/>
  </si>
  <si>
    <t>02-03-06</t>
    <phoneticPr fontId="4"/>
  </si>
  <si>
    <t>02-03-07</t>
  </si>
  <si>
    <t>02-03-08</t>
  </si>
  <si>
    <r>
      <t>4-2.備品費及び借料、損料（海外購入等）</t>
    </r>
    <r>
      <rPr>
        <b/>
        <sz val="11"/>
        <color rgb="FFFF0000"/>
        <rFont val="メイリオ"/>
        <family val="3"/>
        <charset val="128"/>
      </rPr>
      <t>※不課税</t>
    </r>
    <rPh sb="4" eb="6">
      <t>ビヒン</t>
    </rPh>
    <rPh sb="6" eb="7">
      <t>ヒ</t>
    </rPh>
    <rPh sb="7" eb="8">
      <t>オヨ</t>
    </rPh>
    <rPh sb="9" eb="11">
      <t>シャクリョウ</t>
    </rPh>
    <rPh sb="12" eb="14">
      <t>ソンリョウ</t>
    </rPh>
    <rPh sb="15" eb="20">
      <t>カイガイコウニュウトウ</t>
    </rPh>
    <rPh sb="22" eb="25">
      <t>フカゼイ</t>
    </rPh>
    <phoneticPr fontId="11"/>
  </si>
  <si>
    <t>4-1.備品費及び借料、損料（国内購入等）</t>
    <rPh sb="4" eb="6">
      <t>ビヒン</t>
    </rPh>
    <rPh sb="6" eb="7">
      <t>ヒ</t>
    </rPh>
    <rPh sb="7" eb="8">
      <t>オヨ</t>
    </rPh>
    <rPh sb="9" eb="11">
      <t>シャクリョウ</t>
    </rPh>
    <rPh sb="12" eb="14">
      <t>ソンリョウ</t>
    </rPh>
    <rPh sb="15" eb="19">
      <t>コクナイコウニュウ</t>
    </rPh>
    <rPh sb="19" eb="20">
      <t>トウ</t>
    </rPh>
    <phoneticPr fontId="11"/>
  </si>
  <si>
    <t>5-1.消耗品費（国内購入）</t>
    <rPh sb="4" eb="8">
      <t>ショウモウヒンヒ</t>
    </rPh>
    <rPh sb="9" eb="13">
      <t>コクナイコウニュウ</t>
    </rPh>
    <phoneticPr fontId="11"/>
  </si>
  <si>
    <r>
      <t>5-2.消耗品費（海外購入）</t>
    </r>
    <r>
      <rPr>
        <b/>
        <sz val="11"/>
        <color rgb="FFFF0000"/>
        <rFont val="メイリオ"/>
        <family val="3"/>
        <charset val="128"/>
      </rPr>
      <t>※不課税</t>
    </r>
    <rPh sb="4" eb="8">
      <t>ショウモウヒンヒ</t>
    </rPh>
    <rPh sb="9" eb="11">
      <t>カイガイ</t>
    </rPh>
    <rPh sb="11" eb="13">
      <t>コウニュウ</t>
    </rPh>
    <rPh sb="14" eb="18">
      <t>コメフカゼイ</t>
    </rPh>
    <phoneticPr fontId="11"/>
  </si>
  <si>
    <t>02-04-01</t>
    <phoneticPr fontId="11"/>
  </si>
  <si>
    <t>02-04-02</t>
    <phoneticPr fontId="4"/>
  </si>
  <si>
    <t>02-04-03</t>
  </si>
  <si>
    <t>02-04-04</t>
  </si>
  <si>
    <t>02-04-06</t>
    <phoneticPr fontId="4"/>
  </si>
  <si>
    <t>02-04-05</t>
    <phoneticPr fontId="11"/>
  </si>
  <si>
    <t>02-04-07</t>
  </si>
  <si>
    <t>02-04-08</t>
  </si>
  <si>
    <t>02-05-01</t>
    <phoneticPr fontId="11"/>
  </si>
  <si>
    <t>02-05-02</t>
    <phoneticPr fontId="4"/>
  </si>
  <si>
    <t>02-05-03</t>
  </si>
  <si>
    <t>02-05-04</t>
  </si>
  <si>
    <t>02-05-05</t>
  </si>
  <si>
    <t>02-05-06</t>
    <phoneticPr fontId="11"/>
  </si>
  <si>
    <t>02-05-07</t>
    <phoneticPr fontId="4"/>
  </si>
  <si>
    <t>02-05-08</t>
  </si>
  <si>
    <t>02-05-09</t>
  </si>
  <si>
    <t>02-05-10</t>
  </si>
  <si>
    <t>7-1.補助員人件費（国内採用）</t>
    <rPh sb="4" eb="10">
      <t>ホジョインジンケンヒ</t>
    </rPh>
    <rPh sb="11" eb="15">
      <t>コクナイサイヨウ</t>
    </rPh>
    <phoneticPr fontId="11"/>
  </si>
  <si>
    <r>
      <t>7-2.補助員人件費（海外採用）</t>
    </r>
    <r>
      <rPr>
        <b/>
        <sz val="11"/>
        <color rgb="FFFF0000"/>
        <rFont val="メイリオ"/>
        <family val="3"/>
        <charset val="128"/>
      </rPr>
      <t>※不課税</t>
    </r>
    <rPh sb="4" eb="10">
      <t>ホジョインジンケンヒ</t>
    </rPh>
    <rPh sb="11" eb="15">
      <t>カイガイサイヨウ</t>
    </rPh>
    <rPh sb="17" eb="20">
      <t>フカゼイ</t>
    </rPh>
    <phoneticPr fontId="11"/>
  </si>
  <si>
    <t>例）（9月）イベントスタッフ</t>
    <rPh sb="0" eb="1">
      <t>レイ</t>
    </rPh>
    <rPh sb="4" eb="5">
      <t>ガツ</t>
    </rPh>
    <phoneticPr fontId="4"/>
  </si>
  <si>
    <t>例）（9月）イベントスタッフ</t>
    <rPh sb="0" eb="1">
      <t>レイ</t>
    </rPh>
    <phoneticPr fontId="4"/>
  </si>
  <si>
    <t>8-1.その他諸経費（国内経費）</t>
    <rPh sb="6" eb="7">
      <t>タ</t>
    </rPh>
    <rPh sb="7" eb="10">
      <t>ショケイヒ</t>
    </rPh>
    <rPh sb="11" eb="15">
      <t>コクナイケイヒ</t>
    </rPh>
    <phoneticPr fontId="11"/>
  </si>
  <si>
    <t>02-07-01</t>
    <phoneticPr fontId="11"/>
  </si>
  <si>
    <t>02-07-02</t>
  </si>
  <si>
    <t>02-07-03</t>
  </si>
  <si>
    <t>02-07-04</t>
  </si>
  <si>
    <t>02-07-05</t>
  </si>
  <si>
    <t>02-08-02</t>
    <phoneticPr fontId="4"/>
  </si>
  <si>
    <r>
      <t>8-2.その他諸経費（海外経費）</t>
    </r>
    <r>
      <rPr>
        <b/>
        <sz val="11"/>
        <color rgb="FFFF0000"/>
        <rFont val="メイリオ"/>
        <family val="3"/>
        <charset val="128"/>
      </rPr>
      <t>※不課税</t>
    </r>
    <rPh sb="6" eb="7">
      <t>タ</t>
    </rPh>
    <rPh sb="7" eb="10">
      <t>ショケイヒ</t>
    </rPh>
    <rPh sb="11" eb="15">
      <t>カイガイケイヒ</t>
    </rPh>
    <rPh sb="16" eb="20">
      <t>コメフカゼイ</t>
    </rPh>
    <phoneticPr fontId="11"/>
  </si>
  <si>
    <t>02-07-06</t>
    <phoneticPr fontId="11"/>
  </si>
  <si>
    <t>02-07-07</t>
    <phoneticPr fontId="4"/>
  </si>
  <si>
    <t>02-07-08</t>
  </si>
  <si>
    <t>02-07-09</t>
  </si>
  <si>
    <t>02-07-10</t>
  </si>
  <si>
    <t>02-08-06</t>
    <phoneticPr fontId="11"/>
  </si>
  <si>
    <t>02-08-07</t>
  </si>
  <si>
    <t>02-08-08</t>
  </si>
  <si>
    <t>02-08-09</t>
  </si>
  <si>
    <t>02-08-10</t>
  </si>
  <si>
    <t>1-1.委託費(委任・準委任契約)※国内企業</t>
    <rPh sb="4" eb="6">
      <t>イタク</t>
    </rPh>
    <rPh sb="6" eb="7">
      <t>ヒ</t>
    </rPh>
    <rPh sb="8" eb="10">
      <t>イニン</t>
    </rPh>
    <rPh sb="11" eb="16">
      <t>ジュンイニンケイヤク</t>
    </rPh>
    <rPh sb="18" eb="20">
      <t>コクナイ</t>
    </rPh>
    <rPh sb="20" eb="22">
      <t>キギョウ</t>
    </rPh>
    <phoneticPr fontId="11"/>
  </si>
  <si>
    <t>例）〇〇 Corp.</t>
    <rPh sb="0" eb="1">
      <t>レイ</t>
    </rPh>
    <phoneticPr fontId="4"/>
  </si>
  <si>
    <t>例）○○Limited</t>
    <rPh sb="0" eb="1">
      <t>レイ</t>
    </rPh>
    <phoneticPr fontId="4"/>
  </si>
  <si>
    <t>2-1.外注費（請負契約）※国内企業</t>
    <rPh sb="4" eb="6">
      <t>ガイチュウ</t>
    </rPh>
    <rPh sb="6" eb="7">
      <t>ヒ</t>
    </rPh>
    <rPh sb="8" eb="12">
      <t>ウケオイケイヤク</t>
    </rPh>
    <rPh sb="14" eb="16">
      <t>コクナイ</t>
    </rPh>
    <rPh sb="16" eb="18">
      <t>キギョウ</t>
    </rPh>
    <phoneticPr fontId="11"/>
  </si>
  <si>
    <r>
      <t>2-2.外注費（請負契約）</t>
    </r>
    <r>
      <rPr>
        <b/>
        <sz val="11"/>
        <color rgb="FFFF0000"/>
        <rFont val="メイリオ"/>
        <family val="3"/>
        <charset val="128"/>
      </rPr>
      <t>※海外企業不課税</t>
    </r>
    <rPh sb="4" eb="6">
      <t>ガイチュウ</t>
    </rPh>
    <rPh sb="6" eb="7">
      <t>ヒ</t>
    </rPh>
    <rPh sb="8" eb="12">
      <t>ウケオイケイヤク</t>
    </rPh>
    <rPh sb="14" eb="18">
      <t>カイガイキギョウ</t>
    </rPh>
    <rPh sb="18" eb="21">
      <t>フカゼイ</t>
    </rPh>
    <phoneticPr fontId="11"/>
  </si>
  <si>
    <r>
      <t>1-2.委託費(委任・準委任契約)</t>
    </r>
    <r>
      <rPr>
        <b/>
        <sz val="11"/>
        <color rgb="FFFF0000"/>
        <rFont val="メイリオ"/>
        <family val="3"/>
        <charset val="128"/>
      </rPr>
      <t>※海外企業不課税</t>
    </r>
    <rPh sb="4" eb="6">
      <t>イタク</t>
    </rPh>
    <rPh sb="6" eb="7">
      <t>ヒ</t>
    </rPh>
    <rPh sb="8" eb="10">
      <t>イニン</t>
    </rPh>
    <rPh sb="11" eb="16">
      <t>ジュンイニンケイヤク</t>
    </rPh>
    <rPh sb="18" eb="22">
      <t>カイガイキギョウ</t>
    </rPh>
    <rPh sb="22" eb="25">
      <t>フカゼイ</t>
    </rPh>
    <phoneticPr fontId="11"/>
  </si>
  <si>
    <t>03-01-06</t>
    <phoneticPr fontId="4"/>
  </si>
  <si>
    <t>03-01-07</t>
  </si>
  <si>
    <t>03-01-08</t>
  </si>
  <si>
    <t>03-01-09</t>
  </si>
  <si>
    <t>03-01-10</t>
  </si>
  <si>
    <t>※現地にてかかった費用は不課税となります。</t>
    <rPh sb="1" eb="3">
      <t>ゲンチ</t>
    </rPh>
    <rPh sb="9" eb="11">
      <t>ヒヨウ</t>
    </rPh>
    <rPh sb="12" eb="15">
      <t>フカゼイ</t>
    </rPh>
    <phoneticPr fontId="4"/>
  </si>
  <si>
    <t>※人件費は不課税となります。</t>
    <rPh sb="1" eb="4">
      <t>ジンケンヒ</t>
    </rPh>
    <rPh sb="5" eb="8">
      <t>フカゼイ</t>
    </rPh>
    <phoneticPr fontId="4"/>
  </si>
  <si>
    <t>※現地で購入した費用は不課税となります。</t>
  </si>
  <si>
    <t>※現地で購入した費用は不課税となります。</t>
    <rPh sb="1" eb="3">
      <t>ゲンチ</t>
    </rPh>
    <rPh sb="4" eb="6">
      <t>コウニュウ</t>
    </rPh>
    <rPh sb="8" eb="10">
      <t>ヒヨウ</t>
    </rPh>
    <rPh sb="11" eb="14">
      <t>フカゼイ</t>
    </rPh>
    <phoneticPr fontId="4"/>
  </si>
  <si>
    <t>※海外に居住している方への謝金は不課税となります。</t>
    <rPh sb="16" eb="19">
      <t>フカゼイ</t>
    </rPh>
    <phoneticPr fontId="4"/>
  </si>
  <si>
    <t>※海外の企業への支払いは不課税となります。</t>
  </si>
  <si>
    <t>※海外の企業への支払いは不課税となります。</t>
    <rPh sb="1" eb="3">
      <t>カイガイ</t>
    </rPh>
    <rPh sb="4" eb="6">
      <t>キギョウ</t>
    </rPh>
    <rPh sb="8" eb="10">
      <t>シハラ</t>
    </rPh>
    <rPh sb="12" eb="15">
      <t>フカゼイ</t>
    </rPh>
    <phoneticPr fontId="4"/>
  </si>
  <si>
    <t>※現地での採用に係る補助人件費は不課税となります。</t>
    <rPh sb="16" eb="19">
      <t>フカゼイ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</si>
</sst>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0.0_ ;[Red]\-#,##0.0\ "/>
    <numFmt numFmtId="177" formatCode="&quot;¥&quot;#,##0_);[Red]\(&quot;¥&quot;#,##0\)"/>
    <numFmt numFmtId="178" formatCode="#,##0_);[Red]\(#,##0\)"/>
    <numFmt numFmtId="179" formatCode="##,###;0;"/>
  </numFmts>
  <fonts count="35">
    <font>
      <sz val="9"/>
      <color theme="1"/>
      <name val="メイリオ"/>
      <family val="2"/>
      <charset val="128"/>
    </font>
    <font>
      <sz val="11"/>
      <color theme="1"/>
      <name val="ＭＳ Ｐゴシック"/>
      <family val="2"/>
      <charset val="128"/>
      <scheme val="minor"/>
    </font>
    <font>
      <b/>
      <sz val="18"/>
      <color theme="3"/>
      <name val="ＭＳ Ｐゴシック"/>
      <family val="2"/>
      <charset val="128"/>
      <scheme val="major"/>
    </font>
    <font>
      <sz val="9"/>
      <color theme="1"/>
      <name val="メイリオ"/>
      <family val="3"/>
      <charset val="128"/>
    </font>
    <font>
      <sz val="6"/>
      <name val="メイリオ"/>
      <family val="2"/>
      <charset val="128"/>
    </font>
    <font>
      <sz val="10"/>
      <color theme="1"/>
      <name val="メイリオ"/>
      <family val="3"/>
      <charset val="128"/>
    </font>
    <font>
      <sz val="11"/>
      <color theme="1"/>
      <name val="メイリオ"/>
      <family val="3"/>
      <charset val="128"/>
    </font>
    <font>
      <sz val="12"/>
      <color theme="1"/>
      <name val="メイリオ"/>
      <family val="3"/>
      <charset val="128"/>
    </font>
    <font>
      <b/>
      <sz val="11"/>
      <color theme="1"/>
      <name val="メイリオ"/>
      <family val="3"/>
      <charset val="128"/>
    </font>
    <font>
      <sz val="11"/>
      <color theme="1"/>
      <name val="ＭＳ Ｐゴシック"/>
      <family val="2"/>
      <scheme val="minor"/>
    </font>
    <font>
      <sz val="6"/>
      <name val="ＭＳ Ｐゴシック"/>
      <family val="3"/>
      <charset val="128"/>
      <scheme val="minor"/>
    </font>
    <font>
      <sz val="6"/>
      <name val="ＭＳ Ｐゴシック"/>
      <family val="2"/>
      <charset val="128"/>
      <scheme val="minor"/>
    </font>
    <font>
      <b/>
      <u/>
      <sz val="18"/>
      <color theme="1"/>
      <name val="メイリオ"/>
      <family val="3"/>
      <charset val="128"/>
    </font>
    <font>
      <b/>
      <sz val="18"/>
      <color theme="1"/>
      <name val="メイリオ"/>
      <family val="3"/>
      <charset val="128"/>
    </font>
    <font>
      <b/>
      <sz val="14"/>
      <color theme="1"/>
      <name val="メイリオ"/>
      <family val="3"/>
      <charset val="128"/>
    </font>
    <font>
      <b/>
      <sz val="12"/>
      <color theme="1"/>
      <name val="メイリオ"/>
      <family val="3"/>
      <charset val="128"/>
    </font>
    <font>
      <b/>
      <sz val="12"/>
      <color rgb="FFFF0000"/>
      <name val="メイリオ"/>
      <family val="3"/>
      <charset val="128"/>
    </font>
    <font>
      <sz val="11"/>
      <color rgb="FFFF0000"/>
      <name val="メイリオ"/>
      <family val="3"/>
      <charset val="128"/>
    </font>
    <font>
      <u/>
      <sz val="11"/>
      <color rgb="FFFF0000"/>
      <name val="メイリオ"/>
      <family val="3"/>
      <charset val="128"/>
    </font>
    <font>
      <b/>
      <u/>
      <sz val="11"/>
      <color rgb="FFFF0000"/>
      <name val="メイリオ"/>
      <family val="3"/>
      <charset val="128"/>
    </font>
    <font>
      <u/>
      <sz val="11"/>
      <color theme="1"/>
      <name val="メイリオ"/>
      <family val="3"/>
      <charset val="128"/>
    </font>
    <font>
      <sz val="18"/>
      <color theme="1"/>
      <name val="メイリオ"/>
      <family val="3"/>
      <charset val="128"/>
    </font>
    <font>
      <b/>
      <sz val="14"/>
      <color rgb="FFFF0000"/>
      <name val="メイリオ"/>
      <family val="3"/>
      <charset val="128"/>
    </font>
    <font>
      <sz val="12"/>
      <color rgb="FFFF0000"/>
      <name val="メイリオ"/>
      <family val="3"/>
      <charset val="128"/>
    </font>
    <font>
      <b/>
      <i/>
      <sz val="11"/>
      <color theme="1"/>
      <name val="メイリオ"/>
      <family val="3"/>
      <charset val="128"/>
    </font>
    <font>
      <sz val="10.5"/>
      <color theme="1"/>
      <name val="メイリオ"/>
      <family val="3"/>
      <charset val="128"/>
    </font>
    <font>
      <sz val="14"/>
      <color theme="1"/>
      <name val="メイリオ"/>
      <family val="3"/>
      <charset val="128"/>
    </font>
    <font>
      <b/>
      <sz val="12"/>
      <color indexed="81"/>
      <name val="MS P ゴシック"/>
      <family val="3"/>
      <charset val="128"/>
    </font>
    <font>
      <i/>
      <sz val="11"/>
      <color theme="1"/>
      <name val="メイリオ"/>
      <family val="3"/>
      <charset val="128"/>
    </font>
    <font>
      <i/>
      <sz val="9"/>
      <color theme="1"/>
      <name val="メイリオ"/>
      <family val="3"/>
      <charset val="128"/>
    </font>
    <font>
      <sz val="11"/>
      <color theme="1"/>
      <name val="メイリオ"/>
      <family val="2"/>
      <charset val="128"/>
    </font>
    <font>
      <b/>
      <sz val="10"/>
      <color indexed="81"/>
      <name val="MS P ゴシック"/>
      <family val="3"/>
      <charset val="128"/>
    </font>
    <font>
      <b/>
      <sz val="11"/>
      <color rgb="FFFF0000"/>
      <name val="メイリオ"/>
      <family val="3"/>
      <charset val="128"/>
    </font>
    <font>
      <i/>
      <sz val="11"/>
      <name val="メイリオ"/>
      <family val="3"/>
      <charset val="128"/>
    </font>
    <font>
      <sz val="11"/>
      <name val="メイリオ"/>
      <family val="3"/>
      <charset val="128"/>
    </font>
  </fonts>
  <fills count="9">
    <fill>
      <patternFill patternType="none"/>
    </fill>
    <fill>
      <patternFill patternType="gray125"/>
    </fill>
    <fill>
      <patternFill patternType="solid">
        <fgColor rgb="FFFFCCFF"/>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6" tint="0.59999389629810485"/>
        <bgColor indexed="64"/>
      </patternFill>
    </fill>
  </fills>
  <borders count="59">
    <border>
      <left/>
      <right/>
      <top/>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top/>
      <bottom style="dashed">
        <color indexed="64"/>
      </bottom>
      <diagonal/>
    </border>
    <border>
      <left/>
      <right style="medium">
        <color indexed="64"/>
      </right>
      <top style="thin">
        <color indexed="64"/>
      </top>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style="thin">
        <color indexed="64"/>
      </bottom>
      <diagonal/>
    </border>
    <border>
      <left style="thin">
        <color indexed="64"/>
      </left>
      <right/>
      <top/>
      <bottom/>
      <diagonal/>
    </border>
    <border>
      <left/>
      <right style="medium">
        <color indexed="64"/>
      </right>
      <top style="medium">
        <color indexed="64"/>
      </top>
      <bottom style="thin">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ck">
        <color indexed="64"/>
      </bottom>
      <diagonal/>
    </border>
    <border>
      <left/>
      <right/>
      <top style="dashed">
        <color indexed="64"/>
      </top>
      <bottom style="medium">
        <color indexed="64"/>
      </bottom>
      <diagonal/>
    </border>
    <border>
      <left/>
      <right style="thin">
        <color indexed="64"/>
      </right>
      <top style="dashed">
        <color indexed="64"/>
      </top>
      <bottom style="medium">
        <color indexed="64"/>
      </bottom>
      <diagonal/>
    </border>
    <border>
      <left/>
      <right/>
      <top style="thin">
        <color indexed="64"/>
      </top>
      <bottom style="dotted">
        <color indexed="64"/>
      </bottom>
      <diagonal/>
    </border>
    <border>
      <left/>
      <right/>
      <top style="dotted">
        <color indexed="64"/>
      </top>
      <bottom style="dotted">
        <color indexed="64"/>
      </bottom>
      <diagonal/>
    </border>
    <border>
      <left/>
      <right/>
      <top style="dotted">
        <color indexed="64"/>
      </top>
      <bottom style="medium">
        <color indexed="64"/>
      </bottom>
      <diagonal/>
    </border>
    <border>
      <left/>
      <right/>
      <top style="dotted">
        <color indexed="64"/>
      </top>
      <bottom style="dashed">
        <color indexed="64"/>
      </bottom>
      <diagonal/>
    </border>
    <border>
      <left/>
      <right/>
      <top style="dotted">
        <color indexed="64"/>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dotted">
        <color indexed="64"/>
      </top>
      <bottom style="thin">
        <color indexed="64"/>
      </bottom>
      <diagonal/>
    </border>
    <border>
      <left style="thin">
        <color indexed="64"/>
      </left>
      <right/>
      <top style="dotted">
        <color indexed="64"/>
      </top>
      <bottom style="medium">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top style="dotted">
        <color indexed="64"/>
      </top>
      <bottom style="double">
        <color indexed="64"/>
      </bottom>
      <diagonal/>
    </border>
  </borders>
  <cellStyleXfs count="4">
    <xf numFmtId="0" fontId="0" fillId="0" borderId="0">
      <alignment vertical="center"/>
    </xf>
    <xf numFmtId="0" fontId="9" fillId="0" borderId="0"/>
    <xf numFmtId="0" fontId="1" fillId="0" borderId="0">
      <alignment vertical="center"/>
    </xf>
    <xf numFmtId="38" fontId="1" fillId="0" borderId="0" applyFont="0" applyFill="0" applyBorder="0" applyAlignment="0" applyProtection="0">
      <alignment vertical="center"/>
    </xf>
  </cellStyleXfs>
  <cellXfs count="257">
    <xf numFmtId="0" fontId="0" fillId="0" borderId="0" xfId="0">
      <alignment vertical="center"/>
    </xf>
    <xf numFmtId="0" fontId="6" fillId="0" borderId="0" xfId="2" applyFont="1">
      <alignment vertical="center"/>
    </xf>
    <xf numFmtId="38" fontId="3" fillId="0" borderId="0" xfId="3" applyFont="1">
      <alignment vertical="center"/>
    </xf>
    <xf numFmtId="0" fontId="6" fillId="0" borderId="0" xfId="2" applyFont="1" applyProtection="1">
      <alignment vertical="center"/>
      <protection locked="0"/>
    </xf>
    <xf numFmtId="0" fontId="13" fillId="0" borderId="0" xfId="2" applyFont="1" applyProtection="1">
      <alignment vertical="center"/>
      <protection locked="0"/>
    </xf>
    <xf numFmtId="38" fontId="3" fillId="0" borderId="0" xfId="3" applyFont="1" applyProtection="1">
      <alignment vertical="center"/>
      <protection locked="0"/>
    </xf>
    <xf numFmtId="0" fontId="15" fillId="0" borderId="12" xfId="2" applyFont="1" applyBorder="1" applyAlignment="1" applyProtection="1">
      <alignment horizontal="center" vertical="center" wrapText="1"/>
      <protection locked="0"/>
    </xf>
    <xf numFmtId="38" fontId="15" fillId="0" borderId="12" xfId="3" applyFont="1" applyFill="1" applyBorder="1" applyAlignment="1" applyProtection="1">
      <alignment horizontal="center" vertical="center" wrapText="1"/>
      <protection locked="0"/>
    </xf>
    <xf numFmtId="0" fontId="6" fillId="8" borderId="0" xfId="2" applyFont="1" applyFill="1" applyAlignment="1" applyProtection="1">
      <alignment horizontal="center" vertical="center"/>
      <protection locked="0"/>
    </xf>
    <xf numFmtId="0" fontId="6" fillId="8" borderId="21" xfId="2" applyFont="1" applyFill="1" applyBorder="1" applyAlignment="1" applyProtection="1">
      <alignment horizontal="center" vertical="center"/>
      <protection locked="0"/>
    </xf>
    <xf numFmtId="56" fontId="6" fillId="0" borderId="22" xfId="2" quotePrefix="1" applyNumberFormat="1" applyFont="1" applyBorder="1" applyAlignment="1" applyProtection="1">
      <alignment horizontal="center" vertical="center"/>
      <protection locked="0"/>
    </xf>
    <xf numFmtId="178" fontId="6" fillId="0" borderId="23" xfId="2" applyNumberFormat="1" applyFont="1" applyBorder="1" applyProtection="1">
      <alignment vertical="center"/>
      <protection locked="0"/>
    </xf>
    <xf numFmtId="0" fontId="6" fillId="0" borderId="23" xfId="2" applyFont="1" applyBorder="1" applyAlignment="1" applyProtection="1">
      <alignment horizontal="center" vertical="center"/>
      <protection locked="0"/>
    </xf>
    <xf numFmtId="56" fontId="6" fillId="0" borderId="27" xfId="2" quotePrefix="1" applyNumberFormat="1" applyFont="1" applyBorder="1" applyAlignment="1" applyProtection="1">
      <alignment horizontal="center" vertical="center"/>
      <protection locked="0"/>
    </xf>
    <xf numFmtId="178" fontId="6" fillId="0" borderId="28" xfId="2" applyNumberFormat="1" applyFont="1" applyBorder="1" applyProtection="1">
      <alignment vertical="center"/>
      <protection locked="0"/>
    </xf>
    <xf numFmtId="0" fontId="6" fillId="0" borderId="28" xfId="2" applyFont="1" applyBorder="1" applyAlignment="1" applyProtection="1">
      <alignment horizontal="center" vertical="center"/>
      <protection locked="0"/>
    </xf>
    <xf numFmtId="179" fontId="6" fillId="0" borderId="28" xfId="2" applyNumberFormat="1" applyFont="1" applyBorder="1" applyAlignment="1" applyProtection="1">
      <alignment horizontal="center" vertical="center"/>
      <protection locked="0"/>
    </xf>
    <xf numFmtId="0" fontId="8" fillId="5" borderId="21" xfId="2" applyFont="1" applyFill="1" applyBorder="1" applyAlignment="1" applyProtection="1">
      <alignment horizontal="left" vertical="center" indent="1"/>
      <protection locked="0"/>
    </xf>
    <xf numFmtId="0" fontId="6" fillId="5" borderId="21" xfId="2" applyFont="1" applyFill="1" applyBorder="1" applyProtection="1">
      <alignment vertical="center"/>
      <protection locked="0"/>
    </xf>
    <xf numFmtId="0" fontId="6" fillId="5" borderId="34" xfId="2" applyFont="1" applyFill="1" applyBorder="1" applyProtection="1">
      <alignment vertical="center"/>
      <protection locked="0"/>
    </xf>
    <xf numFmtId="14" fontId="6" fillId="0" borderId="22" xfId="2" quotePrefix="1" applyNumberFormat="1" applyFont="1" applyBorder="1" applyAlignment="1" applyProtection="1">
      <alignment horizontal="center" vertical="center"/>
      <protection locked="0"/>
    </xf>
    <xf numFmtId="14" fontId="6" fillId="0" borderId="27" xfId="2" quotePrefix="1" applyNumberFormat="1" applyFont="1" applyBorder="1" applyAlignment="1" applyProtection="1">
      <alignment horizontal="center" vertical="center"/>
      <protection locked="0"/>
    </xf>
    <xf numFmtId="0" fontId="6" fillId="0" borderId="22" xfId="2" quotePrefix="1" applyFont="1" applyBorder="1" applyAlignment="1" applyProtection="1">
      <alignment horizontal="center" vertical="center"/>
      <protection locked="0"/>
    </xf>
    <xf numFmtId="0" fontId="6" fillId="0" borderId="27" xfId="2" quotePrefix="1" applyFont="1" applyBorder="1" applyAlignment="1" applyProtection="1">
      <alignment horizontal="center" vertical="center"/>
      <protection locked="0"/>
    </xf>
    <xf numFmtId="0" fontId="8" fillId="5" borderId="21" xfId="2" applyFont="1" applyFill="1" applyBorder="1" applyProtection="1">
      <alignment vertical="center"/>
      <protection locked="0"/>
    </xf>
    <xf numFmtId="0" fontId="8" fillId="5" borderId="34" xfId="2" applyFont="1" applyFill="1" applyBorder="1" applyProtection="1">
      <alignment vertical="center"/>
      <protection locked="0"/>
    </xf>
    <xf numFmtId="0" fontId="6" fillId="6" borderId="21" xfId="2" applyFont="1" applyFill="1" applyBorder="1" applyAlignment="1" applyProtection="1">
      <alignment horizontal="center" vertical="center"/>
      <protection locked="0"/>
    </xf>
    <xf numFmtId="0" fontId="12" fillId="0" borderId="0" xfId="0" applyFont="1" applyAlignment="1" applyProtection="1">
      <protection locked="0"/>
    </xf>
    <xf numFmtId="0" fontId="6" fillId="0" borderId="0" xfId="2" applyFont="1" applyAlignment="1" applyProtection="1">
      <alignment vertical="top" wrapText="1"/>
      <protection locked="0"/>
    </xf>
    <xf numFmtId="0" fontId="12" fillId="0" borderId="0" xfId="2" applyFont="1" applyAlignment="1" applyProtection="1">
      <alignment vertical="top"/>
      <protection locked="0"/>
    </xf>
    <xf numFmtId="0" fontId="6" fillId="0" borderId="0" xfId="2" applyFont="1" applyAlignment="1" applyProtection="1">
      <alignment vertical="top"/>
      <protection locked="0"/>
    </xf>
    <xf numFmtId="0" fontId="3" fillId="0" borderId="0" xfId="0" applyFont="1" applyAlignment="1" applyProtection="1">
      <protection locked="0"/>
    </xf>
    <xf numFmtId="0" fontId="3" fillId="0" borderId="0" xfId="0" applyFont="1" applyAlignment="1" applyProtection="1">
      <alignment wrapText="1"/>
      <protection locked="0"/>
    </xf>
    <xf numFmtId="176" fontId="3" fillId="0" borderId="0" xfId="0" applyNumberFormat="1" applyFont="1" applyAlignment="1" applyProtection="1">
      <protection locked="0"/>
    </xf>
    <xf numFmtId="0" fontId="6" fillId="0" borderId="0" xfId="0" applyFont="1" applyAlignment="1" applyProtection="1">
      <alignment vertical="top" wrapText="1"/>
      <protection locked="0"/>
    </xf>
    <xf numFmtId="0" fontId="6" fillId="8" borderId="0" xfId="2" applyFont="1" applyFill="1" applyAlignment="1">
      <alignment horizontal="center" vertical="center"/>
    </xf>
    <xf numFmtId="0" fontId="6" fillId="0" borderId="23" xfId="2" applyFont="1" applyBorder="1" applyAlignment="1">
      <alignment horizontal="center" vertical="center"/>
    </xf>
    <xf numFmtId="0" fontId="6" fillId="0" borderId="28" xfId="2" applyFont="1" applyBorder="1" applyAlignment="1">
      <alignment horizontal="center" vertical="center"/>
    </xf>
    <xf numFmtId="0" fontId="6" fillId="5" borderId="16" xfId="2" applyFont="1" applyFill="1" applyBorder="1" applyAlignment="1">
      <alignment horizontal="center" vertical="center"/>
    </xf>
    <xf numFmtId="0" fontId="6" fillId="5" borderId="1" xfId="2" applyFont="1" applyFill="1" applyBorder="1" applyAlignment="1">
      <alignment horizontal="center" vertical="center"/>
    </xf>
    <xf numFmtId="0" fontId="6" fillId="6" borderId="18" xfId="2" applyFont="1" applyFill="1" applyBorder="1" applyAlignment="1">
      <alignment horizontal="center" vertical="center"/>
    </xf>
    <xf numFmtId="0" fontId="6" fillId="5" borderId="1" xfId="2" applyFont="1" applyFill="1" applyBorder="1">
      <alignment vertical="center"/>
    </xf>
    <xf numFmtId="0" fontId="6" fillId="0" borderId="28" xfId="2" applyFont="1" applyBorder="1">
      <alignment vertical="center"/>
    </xf>
    <xf numFmtId="6" fontId="15" fillId="8" borderId="18" xfId="3" applyNumberFormat="1" applyFont="1" applyFill="1" applyBorder="1" applyAlignment="1" applyProtection="1">
      <alignment horizontal="right" vertical="center"/>
    </xf>
    <xf numFmtId="6" fontId="15" fillId="5" borderId="18" xfId="3" applyNumberFormat="1" applyFont="1" applyFill="1" applyBorder="1" applyAlignment="1" applyProtection="1">
      <alignment horizontal="right" vertical="center"/>
    </xf>
    <xf numFmtId="6" fontId="8" fillId="5" borderId="19" xfId="3" applyNumberFormat="1" applyFont="1" applyFill="1" applyBorder="1" applyAlignment="1" applyProtection="1">
      <alignment horizontal="right" vertical="center"/>
    </xf>
    <xf numFmtId="6" fontId="8" fillId="5" borderId="1" xfId="3" applyNumberFormat="1" applyFont="1" applyFill="1" applyBorder="1" applyAlignment="1" applyProtection="1">
      <alignment horizontal="right" vertical="center"/>
    </xf>
    <xf numFmtId="6" fontId="15" fillId="6" borderId="18" xfId="3" applyNumberFormat="1" applyFont="1" applyFill="1" applyBorder="1" applyAlignment="1" applyProtection="1">
      <alignment horizontal="right" vertical="center"/>
    </xf>
    <xf numFmtId="6" fontId="15" fillId="8" borderId="19" xfId="3" applyNumberFormat="1" applyFont="1" applyFill="1" applyBorder="1" applyAlignment="1" applyProtection="1">
      <alignment horizontal="right" vertical="center"/>
    </xf>
    <xf numFmtId="6" fontId="15" fillId="8" borderId="20" xfId="3" applyNumberFormat="1" applyFont="1" applyFill="1" applyBorder="1" applyAlignment="1" applyProtection="1">
      <alignment horizontal="right" vertical="center"/>
    </xf>
    <xf numFmtId="179" fontId="6" fillId="3" borderId="26" xfId="3" applyNumberFormat="1" applyFont="1" applyFill="1" applyBorder="1" applyProtection="1">
      <alignment vertical="center"/>
    </xf>
    <xf numFmtId="179" fontId="6" fillId="3" borderId="5" xfId="3" applyNumberFormat="1" applyFont="1" applyFill="1" applyBorder="1" applyProtection="1">
      <alignment vertical="center"/>
    </xf>
    <xf numFmtId="6" fontId="8" fillId="5" borderId="33" xfId="3" applyNumberFormat="1" applyFont="1" applyFill="1" applyBorder="1" applyAlignment="1" applyProtection="1">
      <alignment horizontal="right" vertical="center"/>
    </xf>
    <xf numFmtId="6" fontId="15" fillId="6" borderId="35" xfId="3" applyNumberFormat="1" applyFont="1" applyFill="1" applyBorder="1" applyAlignment="1" applyProtection="1">
      <alignment horizontal="right" vertical="center"/>
    </xf>
    <xf numFmtId="179" fontId="7" fillId="3" borderId="5" xfId="3" applyNumberFormat="1" applyFont="1" applyFill="1" applyBorder="1" applyProtection="1">
      <alignment vertical="center"/>
    </xf>
    <xf numFmtId="0" fontId="6" fillId="8" borderId="0" xfId="2" applyFont="1" applyFill="1">
      <alignment vertical="center"/>
    </xf>
    <xf numFmtId="177" fontId="15" fillId="8" borderId="0" xfId="3" applyNumberFormat="1" applyFont="1" applyFill="1" applyBorder="1" applyAlignment="1" applyProtection="1">
      <alignment horizontal="right" vertical="center"/>
    </xf>
    <xf numFmtId="0" fontId="6" fillId="5" borderId="16" xfId="2" applyFont="1" applyFill="1" applyBorder="1">
      <alignment vertical="center"/>
    </xf>
    <xf numFmtId="177" fontId="15" fillId="5" borderId="18" xfId="3" applyNumberFormat="1" applyFont="1" applyFill="1" applyBorder="1" applyAlignment="1" applyProtection="1">
      <alignment horizontal="right" vertical="center"/>
    </xf>
    <xf numFmtId="177" fontId="8" fillId="5" borderId="19" xfId="3" applyNumberFormat="1" applyFont="1" applyFill="1" applyBorder="1" applyAlignment="1" applyProtection="1">
      <alignment horizontal="right" vertical="center"/>
    </xf>
    <xf numFmtId="177" fontId="8" fillId="5" borderId="1" xfId="3" applyNumberFormat="1" applyFont="1" applyFill="1" applyBorder="1" applyAlignment="1" applyProtection="1">
      <alignment horizontal="right" vertical="center"/>
    </xf>
    <xf numFmtId="0" fontId="6" fillId="6" borderId="18" xfId="2" applyFont="1" applyFill="1" applyBorder="1">
      <alignment vertical="center"/>
    </xf>
    <xf numFmtId="177" fontId="15" fillId="6" borderId="18" xfId="3" applyNumberFormat="1" applyFont="1" applyFill="1" applyBorder="1" applyAlignment="1" applyProtection="1">
      <alignment horizontal="right" vertical="center"/>
    </xf>
    <xf numFmtId="0" fontId="14" fillId="0" borderId="0" xfId="1" applyFont="1"/>
    <xf numFmtId="0" fontId="6" fillId="0" borderId="0" xfId="1" applyFont="1"/>
    <xf numFmtId="0" fontId="24" fillId="0" borderId="0" xfId="1" applyFont="1"/>
    <xf numFmtId="0" fontId="25" fillId="0" borderId="4" xfId="1" applyFont="1" applyBorder="1" applyAlignment="1">
      <alignment horizontal="left" vertical="top" wrapText="1"/>
    </xf>
    <xf numFmtId="0" fontId="6" fillId="0" borderId="0" xfId="1" applyFont="1" applyAlignment="1">
      <alignment horizontal="left" wrapText="1" indent="1"/>
    </xf>
    <xf numFmtId="0" fontId="8" fillId="0" borderId="0" xfId="1" applyFont="1"/>
    <xf numFmtId="0" fontId="6" fillId="0" borderId="0" xfId="1" applyFont="1" applyAlignment="1">
      <alignment horizontal="right"/>
    </xf>
    <xf numFmtId="12" fontId="5" fillId="0" borderId="2" xfId="1" quotePrefix="1" applyNumberFormat="1" applyFont="1" applyBorder="1" applyAlignment="1">
      <alignment horizontal="center" vertical="top" wrapText="1"/>
    </xf>
    <xf numFmtId="3" fontId="5" fillId="0" borderId="2" xfId="1" applyNumberFormat="1" applyFont="1" applyBorder="1" applyAlignment="1">
      <alignment horizontal="right" vertical="top" wrapText="1" indent="1"/>
    </xf>
    <xf numFmtId="12" fontId="5" fillId="0" borderId="4" xfId="1" quotePrefix="1" applyNumberFormat="1" applyFont="1" applyBorder="1" applyAlignment="1">
      <alignment horizontal="center" vertical="top" wrapText="1"/>
    </xf>
    <xf numFmtId="3" fontId="5" fillId="0" borderId="4" xfId="1" applyNumberFormat="1" applyFont="1" applyBorder="1" applyAlignment="1">
      <alignment horizontal="right" vertical="top" wrapText="1" indent="1"/>
    </xf>
    <xf numFmtId="12" fontId="5" fillId="4" borderId="4" xfId="1" quotePrefix="1" applyNumberFormat="1" applyFont="1" applyFill="1" applyBorder="1" applyAlignment="1">
      <alignment horizontal="center" vertical="top" wrapText="1"/>
    </xf>
    <xf numFmtId="3" fontId="5" fillId="4" borderId="4" xfId="1" applyNumberFormat="1" applyFont="1" applyFill="1" applyBorder="1" applyAlignment="1">
      <alignment horizontal="right" vertical="top" wrapText="1" indent="1"/>
    </xf>
    <xf numFmtId="0" fontId="25" fillId="4" borderId="4" xfId="1" applyFont="1" applyFill="1" applyBorder="1" applyAlignment="1">
      <alignment horizontal="left" vertical="top" wrapText="1" indent="1"/>
    </xf>
    <xf numFmtId="0" fontId="6" fillId="0" borderId="0" xfId="2" applyFont="1" applyAlignment="1" applyProtection="1">
      <alignment horizontal="right" vertical="center"/>
      <protection locked="0"/>
    </xf>
    <xf numFmtId="3" fontId="5" fillId="0" borderId="5" xfId="1" applyNumberFormat="1" applyFont="1" applyBorder="1" applyAlignment="1">
      <alignment horizontal="right" vertical="top" wrapText="1" indent="1"/>
    </xf>
    <xf numFmtId="3" fontId="5" fillId="4" borderId="5" xfId="1" applyNumberFormat="1" applyFont="1" applyFill="1" applyBorder="1" applyAlignment="1">
      <alignment horizontal="right" vertical="top" wrapText="1" indent="1"/>
    </xf>
    <xf numFmtId="178" fontId="6" fillId="0" borderId="23" xfId="3" applyNumberFormat="1" applyFont="1" applyBorder="1" applyProtection="1">
      <alignment vertical="center"/>
      <protection locked="0"/>
    </xf>
    <xf numFmtId="178" fontId="6" fillId="0" borderId="28" xfId="3" applyNumberFormat="1" applyFont="1" applyBorder="1" applyProtection="1">
      <alignment vertical="center"/>
    </xf>
    <xf numFmtId="178" fontId="6" fillId="0" borderId="28" xfId="3" applyNumberFormat="1" applyFont="1" applyBorder="1" applyProtection="1">
      <alignment vertical="center"/>
      <protection locked="0"/>
    </xf>
    <xf numFmtId="178" fontId="3" fillId="0" borderId="28" xfId="3" applyNumberFormat="1" applyFont="1" applyBorder="1" applyProtection="1">
      <alignment vertical="center"/>
      <protection locked="0"/>
    </xf>
    <xf numFmtId="178" fontId="6" fillId="0" borderId="23" xfId="3" applyNumberFormat="1" applyFont="1" applyBorder="1" applyProtection="1">
      <alignment vertical="center"/>
    </xf>
    <xf numFmtId="0" fontId="8" fillId="6" borderId="21" xfId="2" applyFont="1" applyFill="1" applyBorder="1" applyAlignment="1" applyProtection="1">
      <alignment horizontal="left" vertical="center" indent="1"/>
      <protection locked="0"/>
    </xf>
    <xf numFmtId="0" fontId="6" fillId="6" borderId="21" xfId="2" applyFont="1" applyFill="1" applyBorder="1" applyProtection="1">
      <alignment vertical="center"/>
      <protection locked="0"/>
    </xf>
    <xf numFmtId="0" fontId="6" fillId="6" borderId="1" xfId="2" applyFont="1" applyFill="1" applyBorder="1">
      <alignment vertical="center"/>
    </xf>
    <xf numFmtId="0" fontId="6" fillId="6" borderId="1" xfId="2" applyFont="1" applyFill="1" applyBorder="1" applyAlignment="1">
      <alignment horizontal="center" vertical="center"/>
    </xf>
    <xf numFmtId="6" fontId="8" fillId="6" borderId="19" xfId="3" applyNumberFormat="1" applyFont="1" applyFill="1" applyBorder="1" applyAlignment="1" applyProtection="1">
      <alignment horizontal="right" vertical="center"/>
    </xf>
    <xf numFmtId="177" fontId="8" fillId="6" borderId="19" xfId="3" applyNumberFormat="1" applyFont="1" applyFill="1" applyBorder="1" applyAlignment="1" applyProtection="1">
      <alignment horizontal="right" vertical="center"/>
    </xf>
    <xf numFmtId="6" fontId="8" fillId="6" borderId="1" xfId="3" applyNumberFormat="1" applyFont="1" applyFill="1" applyBorder="1" applyAlignment="1" applyProtection="1">
      <alignment horizontal="right" vertical="center"/>
    </xf>
    <xf numFmtId="6" fontId="8" fillId="6" borderId="33" xfId="3" applyNumberFormat="1" applyFont="1" applyFill="1" applyBorder="1" applyAlignment="1" applyProtection="1">
      <alignment horizontal="right" vertical="center"/>
    </xf>
    <xf numFmtId="177" fontId="8" fillId="6" borderId="1" xfId="3" applyNumberFormat="1" applyFont="1" applyFill="1" applyBorder="1" applyAlignment="1" applyProtection="1">
      <alignment horizontal="right" vertical="center"/>
    </xf>
    <xf numFmtId="0" fontId="6" fillId="6" borderId="34" xfId="2" applyFont="1" applyFill="1" applyBorder="1" applyProtection="1">
      <alignment vertical="center"/>
      <protection locked="0"/>
    </xf>
    <xf numFmtId="0" fontId="6" fillId="6" borderId="39" xfId="2" applyFont="1" applyFill="1" applyBorder="1" applyProtection="1">
      <alignment vertical="center"/>
      <protection locked="0"/>
    </xf>
    <xf numFmtId="0" fontId="6" fillId="6" borderId="39" xfId="2" applyFont="1" applyFill="1" applyBorder="1" applyAlignment="1" applyProtection="1">
      <alignment horizontal="center" vertical="center"/>
      <protection locked="0"/>
    </xf>
    <xf numFmtId="0" fontId="6" fillId="6" borderId="40" xfId="2" applyFont="1" applyFill="1" applyBorder="1" applyAlignment="1" applyProtection="1">
      <alignment horizontal="center" vertical="center"/>
      <protection locked="0"/>
    </xf>
    <xf numFmtId="0" fontId="25" fillId="0" borderId="41" xfId="1" applyFont="1" applyBorder="1" applyAlignment="1">
      <alignment horizontal="center" vertical="top" wrapText="1"/>
    </xf>
    <xf numFmtId="3" fontId="5" fillId="0" borderId="42" xfId="1" applyNumberFormat="1" applyFont="1" applyBorder="1" applyAlignment="1">
      <alignment horizontal="right" vertical="top" wrapText="1" indent="1"/>
    </xf>
    <xf numFmtId="0" fontId="5" fillId="0" borderId="42" xfId="1" applyFont="1" applyBorder="1" applyAlignment="1">
      <alignment horizontal="left" vertical="top" wrapText="1"/>
    </xf>
    <xf numFmtId="0" fontId="6" fillId="0" borderId="28" xfId="2" applyFont="1" applyBorder="1" applyAlignment="1" applyProtection="1">
      <alignment horizontal="left" vertical="center" shrinkToFit="1"/>
      <protection locked="0"/>
    </xf>
    <xf numFmtId="0" fontId="6" fillId="0" borderId="29" xfId="2" applyFont="1" applyBorder="1" applyAlignment="1" applyProtection="1">
      <alignment horizontal="left" vertical="center" shrinkToFit="1"/>
      <protection locked="0"/>
    </xf>
    <xf numFmtId="0" fontId="6" fillId="0" borderId="28" xfId="2" applyFont="1" applyBorder="1" applyAlignment="1" applyProtection="1">
      <alignment vertical="center" shrinkToFit="1"/>
      <protection locked="0"/>
    </xf>
    <xf numFmtId="0" fontId="6" fillId="0" borderId="29" xfId="2" applyFont="1" applyBorder="1" applyAlignment="1" applyProtection="1">
      <alignment vertical="center" shrinkToFit="1"/>
      <protection locked="0"/>
    </xf>
    <xf numFmtId="0" fontId="6" fillId="0" borderId="23" xfId="2" applyFont="1" applyBorder="1" applyAlignment="1" applyProtection="1">
      <alignment vertical="center" shrinkToFit="1"/>
      <protection locked="0"/>
    </xf>
    <xf numFmtId="0" fontId="6" fillId="0" borderId="24" xfId="2" applyFont="1" applyBorder="1" applyAlignment="1" applyProtection="1">
      <alignment vertical="center" shrinkToFit="1"/>
      <protection locked="0"/>
    </xf>
    <xf numFmtId="0" fontId="14" fillId="0" borderId="13" xfId="2" applyFont="1" applyBorder="1" applyAlignment="1" applyProtection="1">
      <alignment horizontal="center" vertical="center"/>
      <protection locked="0"/>
    </xf>
    <xf numFmtId="0" fontId="14" fillId="0" borderId="12" xfId="2" applyFont="1" applyBorder="1" applyAlignment="1" applyProtection="1">
      <alignment horizontal="center" vertical="center"/>
      <protection locked="0"/>
    </xf>
    <xf numFmtId="38" fontId="14" fillId="0" borderId="12" xfId="3" applyFont="1" applyBorder="1" applyAlignment="1" applyProtection="1">
      <alignment horizontal="center" vertical="center" wrapText="1"/>
      <protection locked="0"/>
    </xf>
    <xf numFmtId="179" fontId="6" fillId="3" borderId="43" xfId="3" applyNumberFormat="1" applyFont="1" applyFill="1" applyBorder="1" applyProtection="1">
      <alignment vertical="center"/>
    </xf>
    <xf numFmtId="6" fontId="15" fillId="5" borderId="20" xfId="3" applyNumberFormat="1" applyFont="1" applyFill="1" applyBorder="1" applyAlignment="1" applyProtection="1">
      <alignment horizontal="right" vertical="center"/>
    </xf>
    <xf numFmtId="0" fontId="26" fillId="7" borderId="37" xfId="2" applyFont="1" applyFill="1" applyBorder="1">
      <alignment vertical="center"/>
    </xf>
    <xf numFmtId="6" fontId="14" fillId="7" borderId="37" xfId="2" applyNumberFormat="1" applyFont="1" applyFill="1" applyBorder="1">
      <alignment vertical="center"/>
    </xf>
    <xf numFmtId="6" fontId="14" fillId="7" borderId="38" xfId="2" applyNumberFormat="1" applyFont="1" applyFill="1" applyBorder="1">
      <alignment vertical="center"/>
    </xf>
    <xf numFmtId="0" fontId="0" fillId="0" borderId="0" xfId="0" applyBorder="1">
      <alignment vertical="center"/>
    </xf>
    <xf numFmtId="0" fontId="13" fillId="0" borderId="0" xfId="2" applyFont="1" applyBorder="1" applyProtection="1">
      <alignment vertical="center"/>
      <protection locked="0"/>
    </xf>
    <xf numFmtId="0" fontId="6" fillId="0" borderId="0" xfId="2" applyFont="1" applyBorder="1" applyProtection="1">
      <alignment vertical="center"/>
      <protection locked="0"/>
    </xf>
    <xf numFmtId="0" fontId="6" fillId="0" borderId="0" xfId="2" applyFont="1" applyBorder="1">
      <alignment vertical="center"/>
    </xf>
    <xf numFmtId="0" fontId="6" fillId="0" borderId="28" xfId="2" applyFont="1" applyBorder="1" applyAlignment="1" applyProtection="1">
      <alignment vertical="center" shrinkToFit="1"/>
      <protection locked="0"/>
    </xf>
    <xf numFmtId="0" fontId="6" fillId="0" borderId="29" xfId="2" applyFont="1" applyBorder="1" applyAlignment="1" applyProtection="1">
      <alignment vertical="center" shrinkToFit="1"/>
      <protection locked="0"/>
    </xf>
    <xf numFmtId="0" fontId="28" fillId="0" borderId="23" xfId="2" applyFont="1" applyBorder="1" applyAlignment="1" applyProtection="1">
      <alignment vertical="center" shrinkToFit="1"/>
      <protection locked="0"/>
    </xf>
    <xf numFmtId="0" fontId="28" fillId="0" borderId="24" xfId="2" applyFont="1" applyBorder="1" applyAlignment="1" applyProtection="1">
      <alignment vertical="center" shrinkToFit="1"/>
      <protection locked="0"/>
    </xf>
    <xf numFmtId="178" fontId="28" fillId="0" borderId="23" xfId="2" applyNumberFormat="1" applyFont="1" applyBorder="1" applyProtection="1">
      <alignment vertical="center"/>
      <protection locked="0"/>
    </xf>
    <xf numFmtId="0" fontId="28" fillId="0" borderId="23" xfId="2" applyFont="1" applyBorder="1" applyAlignment="1">
      <alignment horizontal="center" vertical="center"/>
    </xf>
    <xf numFmtId="179" fontId="28" fillId="0" borderId="23" xfId="2" applyNumberFormat="1" applyFont="1" applyBorder="1" applyAlignment="1" applyProtection="1">
      <alignment horizontal="center" vertical="center"/>
      <protection locked="0"/>
    </xf>
    <xf numFmtId="0" fontId="28" fillId="0" borderId="28" xfId="2" applyFont="1" applyBorder="1" applyAlignment="1" applyProtection="1">
      <alignment vertical="center" shrinkToFit="1"/>
      <protection locked="0"/>
    </xf>
    <xf numFmtId="0" fontId="28" fillId="0" borderId="29" xfId="2" applyFont="1" applyBorder="1" applyAlignment="1" applyProtection="1">
      <alignment vertical="center" shrinkToFit="1"/>
      <protection locked="0"/>
    </xf>
    <xf numFmtId="178" fontId="28" fillId="0" borderId="28" xfId="2" applyNumberFormat="1" applyFont="1" applyBorder="1" applyProtection="1">
      <alignment vertical="center"/>
      <protection locked="0"/>
    </xf>
    <xf numFmtId="0" fontId="28" fillId="0" borderId="28" xfId="2" applyFont="1" applyBorder="1" applyAlignment="1">
      <alignment horizontal="center" vertical="center"/>
    </xf>
    <xf numFmtId="179" fontId="28" fillId="0" borderId="28" xfId="2" applyNumberFormat="1" applyFont="1" applyBorder="1" applyAlignment="1" applyProtection="1">
      <alignment horizontal="center" vertical="center"/>
      <protection locked="0"/>
    </xf>
    <xf numFmtId="178" fontId="28" fillId="0" borderId="23" xfId="3" applyNumberFormat="1" applyFont="1" applyBorder="1" applyProtection="1">
      <alignment vertical="center"/>
      <protection locked="0"/>
    </xf>
    <xf numFmtId="178" fontId="29" fillId="0" borderId="23" xfId="3" applyNumberFormat="1" applyFont="1" applyBorder="1" applyProtection="1">
      <alignment vertical="center"/>
      <protection locked="0"/>
    </xf>
    <xf numFmtId="178" fontId="28" fillId="0" borderId="28" xfId="3" applyNumberFormat="1" applyFont="1" applyBorder="1" applyProtection="1">
      <alignment vertical="center"/>
    </xf>
    <xf numFmtId="178" fontId="28" fillId="0" borderId="28" xfId="3" applyNumberFormat="1" applyFont="1" applyBorder="1" applyProtection="1">
      <alignment vertical="center"/>
      <protection locked="0"/>
    </xf>
    <xf numFmtId="178" fontId="29" fillId="0" borderId="28" xfId="3" applyNumberFormat="1" applyFont="1" applyBorder="1" applyProtection="1">
      <alignment vertical="center"/>
      <protection locked="0"/>
    </xf>
    <xf numFmtId="0" fontId="30" fillId="0" borderId="0" xfId="0" applyFont="1" applyBorder="1">
      <alignment vertical="center"/>
    </xf>
    <xf numFmtId="0" fontId="28" fillId="0" borderId="23" xfId="2" applyFont="1" applyBorder="1" applyAlignment="1" applyProtection="1">
      <alignment horizontal="left" vertical="center" shrinkToFit="1"/>
      <protection locked="0"/>
    </xf>
    <xf numFmtId="0" fontId="28" fillId="0" borderId="24" xfId="2" applyFont="1" applyBorder="1" applyAlignment="1" applyProtection="1">
      <alignment horizontal="left" vertical="center" shrinkToFit="1"/>
      <protection locked="0"/>
    </xf>
    <xf numFmtId="0" fontId="28" fillId="0" borderId="23" xfId="2" applyFont="1" applyBorder="1" applyAlignment="1" applyProtection="1">
      <alignment horizontal="center" vertical="center"/>
      <protection locked="0"/>
    </xf>
    <xf numFmtId="0" fontId="28" fillId="0" borderId="28" xfId="2" applyFont="1" applyBorder="1" applyAlignment="1" applyProtection="1">
      <alignment horizontal="left" vertical="center" shrinkToFit="1"/>
      <protection locked="0"/>
    </xf>
    <xf numFmtId="0" fontId="28" fillId="0" borderId="29" xfId="2" applyFont="1" applyBorder="1" applyAlignment="1" applyProtection="1">
      <alignment horizontal="left" vertical="center" shrinkToFit="1"/>
      <protection locked="0"/>
    </xf>
    <xf numFmtId="0" fontId="28" fillId="0" borderId="28" xfId="2" applyFont="1" applyBorder="1" applyAlignment="1" applyProtection="1">
      <alignment horizontal="center" vertical="center"/>
      <protection locked="0"/>
    </xf>
    <xf numFmtId="178" fontId="28" fillId="0" borderId="23" xfId="3" applyNumberFormat="1" applyFont="1" applyBorder="1" applyProtection="1">
      <alignment vertical="center"/>
    </xf>
    <xf numFmtId="0" fontId="28" fillId="0" borderId="28" xfId="2" applyFont="1" applyBorder="1">
      <alignment vertical="center"/>
    </xf>
    <xf numFmtId="0" fontId="28" fillId="0" borderId="23" xfId="2" applyFont="1" applyBorder="1" applyAlignment="1">
      <alignment horizontal="left" vertical="center"/>
    </xf>
    <xf numFmtId="0" fontId="16" fillId="0" borderId="0" xfId="0" applyFont="1" applyBorder="1">
      <alignment vertical="center"/>
    </xf>
    <xf numFmtId="178" fontId="29" fillId="0" borderId="47" xfId="3" applyNumberFormat="1" applyFont="1" applyBorder="1" applyProtection="1">
      <alignment vertical="center"/>
    </xf>
    <xf numFmtId="178" fontId="29" fillId="0" borderId="48" xfId="3" applyNumberFormat="1" applyFont="1" applyBorder="1" applyProtection="1">
      <alignment vertical="center"/>
    </xf>
    <xf numFmtId="178" fontId="28" fillId="0" borderId="46" xfId="3" applyNumberFormat="1" applyFont="1" applyBorder="1" applyProtection="1">
      <alignment vertical="center"/>
      <protection locked="0"/>
    </xf>
    <xf numFmtId="178" fontId="28" fillId="0" borderId="49" xfId="3" applyNumberFormat="1" applyFont="1" applyBorder="1" applyProtection="1">
      <alignment vertical="center"/>
      <protection locked="0"/>
    </xf>
    <xf numFmtId="0" fontId="17" fillId="0" borderId="0" xfId="2" applyFont="1">
      <alignment vertical="center"/>
    </xf>
    <xf numFmtId="178" fontId="28" fillId="0" borderId="46" xfId="3" applyNumberFormat="1" applyFont="1" applyBorder="1" applyProtection="1">
      <alignment vertical="center"/>
    </xf>
    <xf numFmtId="178" fontId="28" fillId="0" borderId="47" xfId="3" applyNumberFormat="1" applyFont="1" applyBorder="1" applyProtection="1">
      <alignment vertical="center"/>
    </xf>
    <xf numFmtId="178" fontId="28" fillId="0" borderId="50" xfId="3" applyNumberFormat="1" applyFont="1" applyBorder="1" applyProtection="1">
      <alignment vertical="center"/>
    </xf>
    <xf numFmtId="178" fontId="28" fillId="0" borderId="47" xfId="3" applyNumberFormat="1" applyFont="1" applyBorder="1" applyProtection="1">
      <alignment vertical="center"/>
      <protection locked="0"/>
    </xf>
    <xf numFmtId="178" fontId="28" fillId="0" borderId="50" xfId="3" applyNumberFormat="1" applyFont="1" applyBorder="1" applyProtection="1">
      <alignment vertical="center"/>
      <protection locked="0"/>
    </xf>
    <xf numFmtId="178" fontId="6" fillId="0" borderId="46" xfId="3" applyNumberFormat="1" applyFont="1" applyBorder="1" applyProtection="1">
      <alignment vertical="center"/>
      <protection locked="0"/>
    </xf>
    <xf numFmtId="178" fontId="6" fillId="0" borderId="46" xfId="3" applyNumberFormat="1" applyFont="1" applyBorder="1" applyProtection="1">
      <alignment vertical="center"/>
    </xf>
    <xf numFmtId="178" fontId="6" fillId="0" borderId="47" xfId="3" applyNumberFormat="1" applyFont="1" applyBorder="1" applyProtection="1">
      <alignment vertical="center"/>
      <protection locked="0"/>
    </xf>
    <xf numFmtId="178" fontId="6" fillId="0" borderId="47" xfId="3" applyNumberFormat="1" applyFont="1" applyBorder="1" applyProtection="1">
      <alignment vertical="center"/>
    </xf>
    <xf numFmtId="178" fontId="6" fillId="0" borderId="50" xfId="3" applyNumberFormat="1" applyFont="1" applyBorder="1" applyProtection="1">
      <alignment vertical="center"/>
      <protection locked="0"/>
    </xf>
    <xf numFmtId="178" fontId="6" fillId="0" borderId="50" xfId="3" applyNumberFormat="1" applyFont="1" applyBorder="1" applyProtection="1">
      <alignment vertical="center"/>
    </xf>
    <xf numFmtId="0" fontId="28" fillId="0" borderId="29" xfId="2" applyFont="1" applyFill="1" applyBorder="1" applyAlignment="1" applyProtection="1">
      <alignment vertical="center" shrinkToFit="1"/>
      <protection locked="0"/>
    </xf>
    <xf numFmtId="178" fontId="28" fillId="0" borderId="23" xfId="3" applyNumberFormat="1" applyFont="1" applyFill="1" applyBorder="1" applyProtection="1">
      <alignment vertical="center"/>
    </xf>
    <xf numFmtId="178" fontId="28" fillId="0" borderId="28" xfId="3" applyNumberFormat="1" applyFont="1" applyFill="1" applyBorder="1" applyProtection="1">
      <alignment vertical="center"/>
      <protection locked="0"/>
    </xf>
    <xf numFmtId="178" fontId="28" fillId="0" borderId="28" xfId="3" applyNumberFormat="1" applyFont="1" applyFill="1" applyBorder="1" applyProtection="1">
      <alignment vertical="center"/>
    </xf>
    <xf numFmtId="178" fontId="29" fillId="0" borderId="46" xfId="3" applyNumberFormat="1" applyFont="1" applyFill="1" applyBorder="1" applyProtection="1">
      <alignment vertical="center"/>
    </xf>
    <xf numFmtId="178" fontId="29" fillId="0" borderId="47" xfId="3" applyNumberFormat="1" applyFont="1" applyFill="1" applyBorder="1" applyProtection="1">
      <alignment vertical="center"/>
    </xf>
    <xf numFmtId="0" fontId="17" fillId="0" borderId="0" xfId="2" applyFont="1" applyFill="1">
      <alignment vertical="center"/>
    </xf>
    <xf numFmtId="0" fontId="6" fillId="0" borderId="28" xfId="2" applyFont="1" applyBorder="1" applyAlignment="1" applyProtection="1">
      <alignment horizontal="left" vertical="center" shrinkToFit="1"/>
      <protection locked="0"/>
    </xf>
    <xf numFmtId="0" fontId="6" fillId="0" borderId="29" xfId="2" applyFont="1" applyBorder="1" applyAlignment="1" applyProtection="1">
      <alignment horizontal="left" vertical="center" shrinkToFit="1"/>
      <protection locked="0"/>
    </xf>
    <xf numFmtId="0" fontId="6" fillId="0" borderId="28" xfId="2" applyFont="1" applyBorder="1" applyAlignment="1" applyProtection="1">
      <alignment vertical="center" shrinkToFit="1"/>
      <protection locked="0"/>
    </xf>
    <xf numFmtId="0" fontId="6" fillId="0" borderId="29" xfId="2" applyFont="1" applyBorder="1" applyAlignment="1" applyProtection="1">
      <alignment vertical="center" shrinkToFit="1"/>
      <protection locked="0"/>
    </xf>
    <xf numFmtId="0" fontId="8" fillId="6" borderId="30" xfId="2" applyFont="1" applyFill="1" applyBorder="1" applyAlignment="1" applyProtection="1">
      <alignment horizontal="left" vertical="center" indent="1"/>
      <protection locked="0"/>
    </xf>
    <xf numFmtId="0" fontId="8" fillId="6" borderId="31" xfId="2" applyFont="1" applyFill="1" applyBorder="1" applyAlignment="1" applyProtection="1">
      <alignment horizontal="left" vertical="center" indent="1"/>
      <protection locked="0"/>
    </xf>
    <xf numFmtId="0" fontId="8" fillId="6" borderId="32" xfId="2" applyFont="1" applyFill="1" applyBorder="1" applyAlignment="1" applyProtection="1">
      <alignment horizontal="left" vertical="center" indent="1"/>
      <protection locked="0"/>
    </xf>
    <xf numFmtId="0" fontId="14" fillId="7" borderId="36" xfId="2" applyFont="1" applyFill="1" applyBorder="1" applyAlignment="1" applyProtection="1">
      <alignment horizontal="left" vertical="center" indent="1"/>
      <protection locked="0"/>
    </xf>
    <xf numFmtId="0" fontId="14" fillId="7" borderId="37" xfId="2" applyFont="1" applyFill="1" applyBorder="1" applyAlignment="1" applyProtection="1">
      <alignment horizontal="left" vertical="center" indent="1"/>
      <protection locked="0"/>
    </xf>
    <xf numFmtId="0" fontId="6" fillId="0" borderId="0" xfId="0" applyFont="1" applyAlignment="1" applyProtection="1">
      <alignment horizontal="left" vertical="top" wrapText="1"/>
      <protection locked="0"/>
    </xf>
    <xf numFmtId="0" fontId="6" fillId="0" borderId="44" xfId="2" applyFont="1" applyBorder="1" applyProtection="1">
      <alignment vertical="center"/>
      <protection locked="0"/>
    </xf>
    <xf numFmtId="0" fontId="6" fillId="0" borderId="45" xfId="2" applyFont="1" applyBorder="1" applyProtection="1">
      <alignment vertical="center"/>
      <protection locked="0"/>
    </xf>
    <xf numFmtId="0" fontId="8" fillId="5" borderId="30" xfId="2" applyFont="1" applyFill="1" applyBorder="1" applyAlignment="1" applyProtection="1">
      <alignment horizontal="left" vertical="center" indent="1"/>
      <protection locked="0"/>
    </xf>
    <xf numFmtId="0" fontId="8" fillId="5" borderId="31" xfId="2" applyFont="1" applyFill="1" applyBorder="1" applyAlignment="1" applyProtection="1">
      <alignment horizontal="left" vertical="center" indent="1"/>
      <protection locked="0"/>
    </xf>
    <xf numFmtId="0" fontId="8" fillId="5" borderId="32" xfId="2" applyFont="1" applyFill="1" applyBorder="1" applyAlignment="1" applyProtection="1">
      <alignment horizontal="left" vertical="center" indent="1"/>
      <protection locked="0"/>
    </xf>
    <xf numFmtId="0" fontId="15" fillId="6" borderId="15" xfId="2" applyFont="1" applyFill="1" applyBorder="1" applyAlignment="1" applyProtection="1">
      <alignment horizontal="left" vertical="center" indent="1"/>
      <protection locked="0"/>
    </xf>
    <xf numFmtId="0" fontId="15" fillId="6" borderId="16" xfId="2" applyFont="1" applyFill="1" applyBorder="1" applyAlignment="1" applyProtection="1">
      <alignment horizontal="left" vertical="center" indent="1"/>
      <protection locked="0"/>
    </xf>
    <xf numFmtId="0" fontId="15" fillId="6" borderId="17" xfId="2" applyFont="1" applyFill="1" applyBorder="1" applyAlignment="1" applyProtection="1">
      <alignment horizontal="left" vertical="center" indent="1"/>
      <protection locked="0"/>
    </xf>
    <xf numFmtId="0" fontId="15" fillId="8" borderId="15" xfId="2" applyFont="1" applyFill="1" applyBorder="1" applyAlignment="1" applyProtection="1">
      <alignment horizontal="left" vertical="center" indent="1"/>
      <protection locked="0"/>
    </xf>
    <xf numFmtId="0" fontId="15" fillId="8" borderId="16" xfId="2" applyFont="1" applyFill="1" applyBorder="1" applyAlignment="1" applyProtection="1">
      <alignment horizontal="left" vertical="center" indent="1"/>
      <protection locked="0"/>
    </xf>
    <xf numFmtId="0" fontId="15" fillId="8" borderId="17" xfId="2" applyFont="1" applyFill="1" applyBorder="1" applyAlignment="1" applyProtection="1">
      <alignment horizontal="left" vertical="center" indent="1"/>
      <protection locked="0"/>
    </xf>
    <xf numFmtId="0" fontId="15" fillId="5" borderId="15" xfId="2" applyFont="1" applyFill="1" applyBorder="1" applyAlignment="1" applyProtection="1">
      <alignment horizontal="left" vertical="center" indent="1"/>
      <protection locked="0"/>
    </xf>
    <xf numFmtId="0" fontId="15" fillId="5" borderId="16" xfId="2" applyFont="1" applyFill="1" applyBorder="1" applyAlignment="1" applyProtection="1">
      <alignment horizontal="left" vertical="center" indent="1"/>
      <protection locked="0"/>
    </xf>
    <xf numFmtId="0" fontId="15" fillId="5" borderId="17" xfId="2" applyFont="1" applyFill="1" applyBorder="1" applyAlignment="1" applyProtection="1">
      <alignment horizontal="left" vertical="center" indent="1"/>
      <protection locked="0"/>
    </xf>
    <xf numFmtId="0" fontId="6" fillId="0" borderId="28" xfId="2" applyFont="1" applyBorder="1" applyAlignment="1" applyProtection="1">
      <alignment horizontal="left" vertical="center" shrinkToFit="1"/>
      <protection locked="0"/>
    </xf>
    <xf numFmtId="0" fontId="6" fillId="0" borderId="29" xfId="2" applyFont="1" applyBorder="1" applyAlignment="1" applyProtection="1">
      <alignment horizontal="left" vertical="center" shrinkToFit="1"/>
      <protection locked="0"/>
    </xf>
    <xf numFmtId="0" fontId="6" fillId="0" borderId="28" xfId="2" applyFont="1" applyBorder="1" applyAlignment="1" applyProtection="1">
      <alignment vertical="center" shrinkToFit="1"/>
      <protection locked="0"/>
    </xf>
    <xf numFmtId="0" fontId="6" fillId="0" borderId="29" xfId="2" applyFont="1" applyBorder="1" applyAlignment="1" applyProtection="1">
      <alignment vertical="center" shrinkToFit="1"/>
      <protection locked="0"/>
    </xf>
    <xf numFmtId="0" fontId="6" fillId="0" borderId="28" xfId="2" applyFont="1" applyBorder="1" applyProtection="1">
      <alignment vertical="center"/>
      <protection locked="0"/>
    </xf>
    <xf numFmtId="0" fontId="6" fillId="0" borderId="29" xfId="2" applyFont="1" applyBorder="1" applyProtection="1">
      <alignment vertical="center"/>
      <protection locked="0"/>
    </xf>
    <xf numFmtId="0" fontId="21" fillId="2" borderId="0" xfId="0" applyFont="1" applyFill="1" applyBorder="1" applyAlignment="1" applyProtection="1">
      <alignment shrinkToFit="1"/>
      <protection locked="0"/>
    </xf>
    <xf numFmtId="0" fontId="13" fillId="0" borderId="0" xfId="2" applyFont="1" applyBorder="1" applyAlignment="1" applyProtection="1">
      <alignment horizontal="center" vertical="center"/>
      <protection locked="0"/>
    </xf>
    <xf numFmtId="0" fontId="14" fillId="0" borderId="6" xfId="2" applyFont="1" applyBorder="1" applyAlignment="1" applyProtection="1">
      <alignment horizontal="center" vertical="center"/>
      <protection locked="0"/>
    </xf>
    <xf numFmtId="0" fontId="14" fillId="0" borderId="7" xfId="2" applyFont="1" applyBorder="1" applyAlignment="1" applyProtection="1">
      <alignment horizontal="center" vertical="center"/>
      <protection locked="0"/>
    </xf>
    <xf numFmtId="0" fontId="14" fillId="0" borderId="10" xfId="2" applyFont="1" applyBorder="1" applyAlignment="1" applyProtection="1">
      <alignment horizontal="center" vertical="center"/>
      <protection locked="0"/>
    </xf>
    <xf numFmtId="0" fontId="14" fillId="0" borderId="11" xfId="2" applyFont="1" applyBorder="1" applyAlignment="1" applyProtection="1">
      <alignment horizontal="center" vertical="center"/>
      <protection locked="0"/>
    </xf>
    <xf numFmtId="0" fontId="14" fillId="0" borderId="8" xfId="2" applyFont="1" applyBorder="1" applyAlignment="1" applyProtection="1">
      <alignment horizontal="center" vertical="center"/>
      <protection locked="0"/>
    </xf>
    <xf numFmtId="0" fontId="14" fillId="0" borderId="9" xfId="2" applyFont="1" applyBorder="1" applyAlignment="1" applyProtection="1">
      <alignment horizontal="center" vertical="center"/>
      <protection locked="0"/>
    </xf>
    <xf numFmtId="0" fontId="14" fillId="0" borderId="14" xfId="2" applyFont="1" applyBorder="1" applyAlignment="1" applyProtection="1">
      <alignment horizontal="center" vertical="center"/>
      <protection locked="0"/>
    </xf>
    <xf numFmtId="0" fontId="25" fillId="0" borderId="2" xfId="1" applyFont="1" applyBorder="1" applyAlignment="1">
      <alignment horizontal="center" vertical="center" wrapText="1"/>
    </xf>
    <xf numFmtId="0" fontId="25" fillId="0" borderId="3" xfId="1" applyFont="1" applyBorder="1" applyAlignment="1">
      <alignment horizontal="center" vertical="center" wrapText="1"/>
    </xf>
    <xf numFmtId="178" fontId="28" fillId="3" borderId="23" xfId="3" applyNumberFormat="1" applyFont="1" applyFill="1" applyBorder="1" applyProtection="1">
      <alignment vertical="center"/>
    </xf>
    <xf numFmtId="178" fontId="6" fillId="3" borderId="28" xfId="3" applyNumberFormat="1" applyFont="1" applyFill="1" applyBorder="1" applyProtection="1">
      <alignment vertical="center"/>
    </xf>
    <xf numFmtId="178" fontId="28" fillId="3" borderId="28" xfId="3" applyNumberFormat="1" applyFont="1" applyFill="1" applyBorder="1" applyProtection="1">
      <alignment vertical="center"/>
      <protection locked="0"/>
    </xf>
    <xf numFmtId="178" fontId="28" fillId="0" borderId="46" xfId="3" applyNumberFormat="1" applyFont="1" applyFill="1" applyBorder="1" applyProtection="1">
      <alignment vertical="center"/>
    </xf>
    <xf numFmtId="178" fontId="28" fillId="0" borderId="47" xfId="3" applyNumberFormat="1" applyFont="1" applyFill="1" applyBorder="1" applyProtection="1">
      <alignment vertical="center"/>
    </xf>
    <xf numFmtId="178" fontId="28" fillId="0" borderId="50" xfId="3" applyNumberFormat="1" applyFont="1" applyFill="1" applyBorder="1" applyProtection="1">
      <alignment vertical="center"/>
    </xf>
    <xf numFmtId="178" fontId="28" fillId="3" borderId="23" xfId="3" applyNumberFormat="1" applyFont="1" applyFill="1" applyBorder="1" applyProtection="1">
      <alignment vertical="center"/>
      <protection locked="0"/>
    </xf>
    <xf numFmtId="178" fontId="28" fillId="3" borderId="46" xfId="3" applyNumberFormat="1" applyFont="1" applyFill="1" applyBorder="1" applyProtection="1">
      <alignment vertical="center"/>
    </xf>
    <xf numFmtId="178" fontId="28" fillId="3" borderId="46" xfId="3" applyNumberFormat="1" applyFont="1" applyFill="1" applyBorder="1" applyProtection="1">
      <alignment vertical="center"/>
      <protection locked="0"/>
    </xf>
    <xf numFmtId="178" fontId="28" fillId="3" borderId="47" xfId="3" applyNumberFormat="1" applyFont="1" applyFill="1" applyBorder="1" applyProtection="1">
      <alignment vertical="center"/>
    </xf>
    <xf numFmtId="178" fontId="28" fillId="3" borderId="47" xfId="3" applyNumberFormat="1" applyFont="1" applyFill="1" applyBorder="1" applyProtection="1">
      <alignment vertical="center"/>
      <protection locked="0"/>
    </xf>
    <xf numFmtId="178" fontId="28" fillId="3" borderId="50" xfId="3" applyNumberFormat="1" applyFont="1" applyFill="1" applyBorder="1" applyProtection="1">
      <alignment vertical="center"/>
    </xf>
    <xf numFmtId="178" fontId="28" fillId="3" borderId="50" xfId="3" applyNumberFormat="1" applyFont="1" applyFill="1" applyBorder="1" applyProtection="1">
      <alignment vertical="center"/>
      <protection locked="0"/>
    </xf>
    <xf numFmtId="178" fontId="28" fillId="3" borderId="25" xfId="3" applyNumberFormat="1" applyFont="1" applyFill="1" applyBorder="1" applyProtection="1">
      <alignment vertical="center"/>
    </xf>
    <xf numFmtId="178" fontId="28" fillId="3" borderId="28" xfId="3" applyNumberFormat="1" applyFont="1" applyFill="1" applyBorder="1" applyProtection="1">
      <alignment vertical="center"/>
    </xf>
    <xf numFmtId="178" fontId="28" fillId="3" borderId="49" xfId="3" applyNumberFormat="1" applyFont="1" applyFill="1" applyBorder="1" applyProtection="1">
      <alignment vertical="center"/>
      <protection locked="0"/>
    </xf>
    <xf numFmtId="14" fontId="6" fillId="0" borderId="51" xfId="2" quotePrefix="1" applyNumberFormat="1" applyFont="1" applyBorder="1" applyAlignment="1" applyProtection="1">
      <alignment horizontal="center" vertical="center"/>
      <protection locked="0"/>
    </xf>
    <xf numFmtId="14" fontId="6" fillId="0" borderId="52" xfId="2" quotePrefix="1" applyNumberFormat="1" applyFont="1" applyBorder="1" applyAlignment="1" applyProtection="1">
      <alignment horizontal="center" vertical="center"/>
      <protection locked="0"/>
    </xf>
    <xf numFmtId="14" fontId="6" fillId="0" borderId="53" xfId="2" quotePrefix="1" applyNumberFormat="1" applyFont="1" applyBorder="1" applyAlignment="1" applyProtection="1">
      <alignment horizontal="center" vertical="center"/>
      <protection locked="0"/>
    </xf>
    <xf numFmtId="178" fontId="6" fillId="3" borderId="28" xfId="3" applyNumberFormat="1" applyFont="1" applyFill="1" applyBorder="1" applyProtection="1">
      <alignment vertical="center"/>
      <protection locked="0"/>
    </xf>
    <xf numFmtId="178" fontId="6" fillId="3" borderId="47" xfId="3" applyNumberFormat="1" applyFont="1" applyFill="1" applyBorder="1" applyProtection="1">
      <alignment vertical="center"/>
    </xf>
    <xf numFmtId="178" fontId="6" fillId="3" borderId="47" xfId="3" applyNumberFormat="1" applyFont="1" applyFill="1" applyBorder="1" applyProtection="1">
      <alignment vertical="center"/>
      <protection locked="0"/>
    </xf>
    <xf numFmtId="178" fontId="6" fillId="3" borderId="50" xfId="3" applyNumberFormat="1" applyFont="1" applyFill="1" applyBorder="1" applyProtection="1">
      <alignment vertical="center"/>
    </xf>
    <xf numFmtId="178" fontId="6" fillId="3" borderId="50" xfId="3" applyNumberFormat="1" applyFont="1" applyFill="1" applyBorder="1" applyProtection="1">
      <alignment vertical="center"/>
      <protection locked="0"/>
    </xf>
    <xf numFmtId="178" fontId="6" fillId="3" borderId="46" xfId="3" applyNumberFormat="1" applyFont="1" applyFill="1" applyBorder="1" applyProtection="1">
      <alignment vertical="center"/>
    </xf>
    <xf numFmtId="178" fontId="6" fillId="3" borderId="46" xfId="3" applyNumberFormat="1" applyFont="1" applyFill="1" applyBorder="1" applyProtection="1">
      <alignment vertical="center"/>
      <protection locked="0"/>
    </xf>
    <xf numFmtId="178" fontId="33" fillId="3" borderId="23" xfId="3" applyNumberFormat="1" applyFont="1" applyFill="1" applyBorder="1" applyProtection="1">
      <alignment vertical="center"/>
    </xf>
    <xf numFmtId="178" fontId="33" fillId="3" borderId="23" xfId="3" applyNumberFormat="1" applyFont="1" applyFill="1" applyBorder="1" applyProtection="1">
      <alignment vertical="center"/>
      <protection locked="0"/>
    </xf>
    <xf numFmtId="178" fontId="33" fillId="3" borderId="28" xfId="3" applyNumberFormat="1" applyFont="1" applyFill="1" applyBorder="1" applyProtection="1">
      <alignment vertical="center"/>
    </xf>
    <xf numFmtId="178" fontId="33" fillId="3" borderId="28" xfId="3" applyNumberFormat="1" applyFont="1" applyFill="1" applyBorder="1" applyProtection="1">
      <alignment vertical="center"/>
      <protection locked="0"/>
    </xf>
    <xf numFmtId="178" fontId="34" fillId="3" borderId="28" xfId="3" applyNumberFormat="1" applyFont="1" applyFill="1" applyBorder="1" applyProtection="1">
      <alignment vertical="center"/>
    </xf>
    <xf numFmtId="178" fontId="34" fillId="3" borderId="28" xfId="3" applyNumberFormat="1" applyFont="1" applyFill="1" applyBorder="1" applyProtection="1">
      <alignment vertical="center"/>
      <protection locked="0"/>
    </xf>
    <xf numFmtId="0" fontId="6" fillId="0" borderId="51" xfId="2" quotePrefix="1" applyFont="1" applyBorder="1" applyAlignment="1" applyProtection="1">
      <alignment horizontal="center" vertical="center"/>
      <protection locked="0"/>
    </xf>
    <xf numFmtId="0" fontId="6" fillId="0" borderId="52" xfId="2" quotePrefix="1" applyFont="1" applyBorder="1" applyAlignment="1" applyProtection="1">
      <alignment horizontal="center" vertical="center"/>
      <protection locked="0"/>
    </xf>
    <xf numFmtId="0" fontId="6" fillId="0" borderId="53" xfId="2" quotePrefix="1" applyFont="1" applyBorder="1" applyAlignment="1" applyProtection="1">
      <alignment horizontal="center" vertical="center"/>
      <protection locked="0"/>
    </xf>
    <xf numFmtId="0" fontId="6" fillId="0" borderId="54" xfId="2" quotePrefix="1" applyFont="1" applyBorder="1" applyAlignment="1" applyProtection="1">
      <alignment horizontal="center" vertical="center"/>
      <protection locked="0"/>
    </xf>
    <xf numFmtId="178" fontId="6" fillId="3" borderId="23" xfId="3" applyNumberFormat="1" applyFont="1" applyFill="1" applyBorder="1" applyProtection="1">
      <alignment vertical="center"/>
    </xf>
    <xf numFmtId="0" fontId="6" fillId="0" borderId="55" xfId="2" quotePrefix="1" applyFont="1" applyBorder="1" applyAlignment="1" applyProtection="1">
      <alignment horizontal="center" vertical="center"/>
      <protection locked="0"/>
    </xf>
    <xf numFmtId="0" fontId="6" fillId="0" borderId="56" xfId="2" applyFont="1" applyBorder="1" applyAlignment="1" applyProtection="1">
      <alignment vertical="center" shrinkToFit="1"/>
      <protection locked="0"/>
    </xf>
    <xf numFmtId="0" fontId="6" fillId="0" borderId="57" xfId="2" applyFont="1" applyBorder="1" applyAlignment="1" applyProtection="1">
      <alignment vertical="center" shrinkToFit="1"/>
      <protection locked="0"/>
    </xf>
    <xf numFmtId="0" fontId="28" fillId="0" borderId="46" xfId="2" applyFont="1" applyBorder="1" applyAlignment="1" applyProtection="1">
      <alignment horizontal="left" vertical="center" shrinkToFit="1"/>
      <protection locked="0"/>
    </xf>
    <xf numFmtId="0" fontId="28" fillId="0" borderId="47" xfId="2" applyFont="1" applyBorder="1" applyAlignment="1" applyProtection="1">
      <alignment horizontal="left" vertical="center" shrinkToFit="1"/>
      <protection locked="0"/>
    </xf>
    <xf numFmtId="0" fontId="6" fillId="0" borderId="47" xfId="2" applyFont="1" applyBorder="1" applyAlignment="1" applyProtection="1">
      <alignment horizontal="left" vertical="center" shrinkToFit="1"/>
      <protection locked="0"/>
    </xf>
    <xf numFmtId="0" fontId="6" fillId="0" borderId="50" xfId="2" applyFont="1" applyBorder="1" applyAlignment="1" applyProtection="1">
      <alignment vertical="center" shrinkToFit="1"/>
      <protection locked="0"/>
    </xf>
    <xf numFmtId="178" fontId="6" fillId="0" borderId="58" xfId="3" applyNumberFormat="1" applyFont="1" applyBorder="1" applyProtection="1">
      <alignment vertical="center"/>
    </xf>
    <xf numFmtId="178" fontId="6" fillId="3" borderId="23" xfId="3" applyNumberFormat="1" applyFont="1" applyFill="1" applyBorder="1" applyProtection="1">
      <alignment vertical="center"/>
      <protection locked="0"/>
    </xf>
  </cellXfs>
  <cellStyles count="4">
    <cellStyle name="桁区切り 6" xfId="3" xr:uid="{D85A2987-42AF-4013-B064-D8E666DFEAEA}"/>
    <cellStyle name="標準" xfId="0" builtinId="0"/>
    <cellStyle name="標準 2" xfId="1" xr:uid="{00000000-0005-0000-0000-000001000000}"/>
    <cellStyle name="標準 6" xfId="2" xr:uid="{58A41DAE-BFF9-441F-9AEC-E763AF4131E9}"/>
  </cellStyles>
  <dxfs count="1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colors>
    <mruColors>
      <color rgb="FFFFCCFF"/>
      <color rgb="FFFF99FF"/>
      <color rgb="FFEAEAEA"/>
      <color rgb="FFFF9999"/>
      <color rgb="FFF8F8F8"/>
      <color rgb="FFFFFFCC"/>
      <color rgb="FFCCECFF"/>
      <color rgb="FF99FFCC"/>
      <color rgb="FFCC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1571C-412F-4FB2-B03E-23899194D82F}">
  <dimension ref="A1:V131"/>
  <sheetViews>
    <sheetView showGridLines="0" tabSelected="1" zoomScale="70" zoomScaleNormal="70" workbookViewId="0">
      <pane xSplit="1" ySplit="7" topLeftCell="B8" activePane="bottomRight" state="frozen"/>
      <selection pane="topRight" activeCell="B1" sqref="B1"/>
      <selection pane="bottomLeft" activeCell="A8" sqref="A8"/>
      <selection pane="bottomRight" activeCell="E13" sqref="E13:F13"/>
    </sheetView>
  </sheetViews>
  <sheetFormatPr defaultColWidth="8.88671875" defaultRowHeight="17.399999999999999"/>
  <cols>
    <col min="1" max="1" width="3.33203125" style="1" customWidth="1"/>
    <col min="2" max="3" width="3" style="1" customWidth="1"/>
    <col min="4" max="4" width="11.88671875" style="1" customWidth="1"/>
    <col min="5" max="6" width="28.5546875" style="1" customWidth="1"/>
    <col min="7" max="7" width="20.6640625" style="1" customWidth="1"/>
    <col min="8" max="8" width="8.88671875" style="1"/>
    <col min="9" max="9" width="8.5546875" style="1" customWidth="1"/>
    <col min="10" max="10" width="9.6640625" style="1" customWidth="1"/>
    <col min="11" max="11" width="8.88671875" style="1"/>
    <col min="12" max="12" width="20.6640625" style="1" customWidth="1"/>
    <col min="13" max="13" width="15.33203125" style="1" customWidth="1"/>
    <col min="14" max="14" width="20.6640625" style="1" customWidth="1"/>
    <col min="15" max="15" width="20.6640625" style="2" customWidth="1"/>
    <col min="16" max="16" width="20.6640625" style="1" customWidth="1"/>
    <col min="17" max="17" width="3.6640625" style="1" customWidth="1"/>
    <col min="18" max="16384" width="8.88671875" style="1"/>
  </cols>
  <sheetData>
    <row r="1" spans="1:22" ht="28.8">
      <c r="A1" s="3"/>
      <c r="B1" s="4" t="s">
        <v>0</v>
      </c>
      <c r="C1" s="3"/>
      <c r="D1" s="3"/>
      <c r="E1" s="3"/>
      <c r="F1" s="3"/>
      <c r="G1" s="3"/>
      <c r="H1" s="3"/>
      <c r="I1" s="3"/>
      <c r="J1" s="3"/>
      <c r="K1" s="3"/>
      <c r="L1" s="3"/>
      <c r="M1" s="3"/>
      <c r="N1" s="3"/>
      <c r="O1" s="5"/>
      <c r="P1" s="3"/>
      <c r="Q1" s="3"/>
    </row>
    <row r="2" spans="1:22" ht="28.8">
      <c r="A2" s="3"/>
      <c r="B2" s="200"/>
      <c r="C2" s="200"/>
      <c r="D2" s="200"/>
      <c r="E2" s="200"/>
      <c r="F2" s="200"/>
      <c r="G2" s="3"/>
      <c r="H2" s="3"/>
      <c r="I2" s="3"/>
      <c r="J2" s="3"/>
      <c r="K2" s="3"/>
      <c r="L2" s="3"/>
      <c r="M2" s="3"/>
      <c r="N2" s="3"/>
      <c r="O2" s="5"/>
      <c r="P2" s="3"/>
      <c r="Q2" s="3"/>
    </row>
    <row r="3" spans="1:22" customFormat="1" ht="27.6" customHeight="1">
      <c r="A3" s="115"/>
      <c r="B3" s="146" t="s">
        <v>89</v>
      </c>
      <c r="C3" s="136"/>
      <c r="D3" s="115"/>
      <c r="E3" s="115"/>
      <c r="F3" s="115"/>
      <c r="G3" s="115"/>
      <c r="H3" s="115"/>
      <c r="I3" s="115"/>
      <c r="J3" s="115"/>
      <c r="K3" s="115"/>
      <c r="L3" s="115"/>
      <c r="M3" s="115"/>
      <c r="N3" s="115"/>
      <c r="O3" s="115"/>
      <c r="P3" s="115"/>
      <c r="Q3" s="115"/>
      <c r="R3" s="115"/>
      <c r="S3" s="115"/>
      <c r="T3" s="115"/>
      <c r="U3" s="115"/>
      <c r="V3" s="115"/>
    </row>
    <row r="4" spans="1:22" ht="28.8">
      <c r="A4" s="116"/>
      <c r="B4" s="201" t="s">
        <v>80</v>
      </c>
      <c r="C4" s="201"/>
      <c r="D4" s="201"/>
      <c r="E4" s="201"/>
      <c r="F4" s="201"/>
      <c r="G4" s="201"/>
      <c r="H4" s="201"/>
      <c r="I4" s="201"/>
      <c r="J4" s="201"/>
      <c r="K4" s="201"/>
      <c r="L4" s="201"/>
      <c r="M4" s="201"/>
      <c r="N4" s="201"/>
      <c r="O4" s="201"/>
      <c r="P4" s="201"/>
      <c r="Q4" s="117"/>
      <c r="R4" s="118"/>
      <c r="S4" s="118"/>
      <c r="T4" s="118"/>
      <c r="U4" s="118"/>
      <c r="V4" s="118"/>
    </row>
    <row r="5" spans="1:22" ht="16.95" customHeight="1" thickBot="1">
      <c r="A5" s="3"/>
      <c r="B5" s="3"/>
      <c r="C5" s="3"/>
      <c r="D5" s="3"/>
      <c r="E5" s="3"/>
      <c r="F5" s="3"/>
      <c r="G5" s="3"/>
      <c r="H5" s="3"/>
      <c r="I5" s="3"/>
      <c r="J5" s="3"/>
      <c r="K5" s="3"/>
      <c r="L5" s="3"/>
      <c r="M5" s="3"/>
      <c r="N5" s="3"/>
      <c r="O5" s="5"/>
      <c r="P5" s="77" t="s">
        <v>1</v>
      </c>
      <c r="Q5" s="3"/>
    </row>
    <row r="6" spans="1:22" ht="19.95" customHeight="1">
      <c r="A6" s="3"/>
      <c r="B6" s="202" t="s">
        <v>2</v>
      </c>
      <c r="C6" s="203"/>
      <c r="D6" s="203" t="s">
        <v>3</v>
      </c>
      <c r="E6" s="203" t="s">
        <v>4</v>
      </c>
      <c r="F6" s="203"/>
      <c r="G6" s="206" t="s">
        <v>5</v>
      </c>
      <c r="H6" s="206"/>
      <c r="I6" s="206"/>
      <c r="J6" s="206"/>
      <c r="K6" s="206"/>
      <c r="L6" s="206"/>
      <c r="M6" s="206"/>
      <c r="N6" s="206"/>
      <c r="O6" s="206"/>
      <c r="P6" s="207" t="s">
        <v>6</v>
      </c>
      <c r="Q6" s="3"/>
    </row>
    <row r="7" spans="1:22" ht="33.6" customHeight="1" thickBot="1">
      <c r="A7" s="3"/>
      <c r="B7" s="204"/>
      <c r="C7" s="205"/>
      <c r="D7" s="205"/>
      <c r="E7" s="205"/>
      <c r="F7" s="205"/>
      <c r="G7" s="6" t="s">
        <v>128</v>
      </c>
      <c r="H7" s="107"/>
      <c r="I7" s="108" t="s">
        <v>7</v>
      </c>
      <c r="J7" s="108" t="s">
        <v>8</v>
      </c>
      <c r="K7" s="107"/>
      <c r="L7" s="6" t="s">
        <v>9</v>
      </c>
      <c r="M7" s="109" t="s">
        <v>10</v>
      </c>
      <c r="N7" s="6" t="s">
        <v>11</v>
      </c>
      <c r="O7" s="7" t="s">
        <v>12</v>
      </c>
      <c r="P7" s="208"/>
      <c r="Q7" s="3"/>
    </row>
    <row r="8" spans="1:22" ht="18" customHeight="1">
      <c r="A8" s="3"/>
      <c r="B8" s="188" t="s">
        <v>133</v>
      </c>
      <c r="C8" s="189"/>
      <c r="D8" s="189"/>
      <c r="E8" s="189"/>
      <c r="F8" s="190"/>
      <c r="G8" s="55"/>
      <c r="H8" s="35"/>
      <c r="I8" s="35"/>
      <c r="J8" s="35"/>
      <c r="K8" s="35"/>
      <c r="L8" s="43">
        <f>SUBTOTAL(9,L9:L15)</f>
        <v>0</v>
      </c>
      <c r="M8" s="56"/>
      <c r="N8" s="48">
        <f>ROUNDDOWN(SUBTOTAL(9,N9:N15),0)</f>
        <v>8090000</v>
      </c>
      <c r="O8" s="48">
        <f>SUBTOTAL(9,O9:O15)</f>
        <v>8090000</v>
      </c>
      <c r="P8" s="49">
        <f>O8*1/2</f>
        <v>4045000</v>
      </c>
      <c r="Q8" s="3"/>
    </row>
    <row r="9" spans="1:22" ht="18" customHeight="1">
      <c r="A9" s="3"/>
      <c r="B9" s="9"/>
      <c r="C9" s="8"/>
      <c r="D9" s="10" t="s">
        <v>13</v>
      </c>
      <c r="E9" s="121" t="s">
        <v>87</v>
      </c>
      <c r="F9" s="122" t="s">
        <v>85</v>
      </c>
      <c r="G9" s="123">
        <v>6800</v>
      </c>
      <c r="H9" s="124" t="str">
        <f>IF($E9="","","×")</f>
        <v>×</v>
      </c>
      <c r="I9" s="125">
        <v>500</v>
      </c>
      <c r="J9" s="12" t="str">
        <f>IF($E9="","","時間")</f>
        <v>時間</v>
      </c>
      <c r="K9" s="36" t="str">
        <f>IF($E9="","","＝")</f>
        <v>＝</v>
      </c>
      <c r="L9" s="224">
        <v>0</v>
      </c>
      <c r="M9" s="219">
        <v>0</v>
      </c>
      <c r="N9" s="167">
        <f>ROUNDDOWN(G9*I9,0)</f>
        <v>3400000</v>
      </c>
      <c r="O9" s="132">
        <f>N9</f>
        <v>3400000</v>
      </c>
      <c r="P9" s="50"/>
      <c r="Q9" s="3"/>
      <c r="R9" s="151" t="s">
        <v>205</v>
      </c>
    </row>
    <row r="10" spans="1:22" ht="18" customHeight="1">
      <c r="A10" s="3"/>
      <c r="B10" s="9"/>
      <c r="C10" s="8"/>
      <c r="D10" s="13" t="s">
        <v>14</v>
      </c>
      <c r="E10" s="126" t="s">
        <v>88</v>
      </c>
      <c r="F10" s="127" t="s">
        <v>86</v>
      </c>
      <c r="G10" s="128">
        <v>3350</v>
      </c>
      <c r="H10" s="129" t="str">
        <f t="shared" ref="H10" si="0">IF($E10="","","×")</f>
        <v>×</v>
      </c>
      <c r="I10" s="130">
        <v>1400</v>
      </c>
      <c r="J10" s="15" t="str">
        <f t="shared" ref="J10:J15" si="1">IF($E10="","","時間")</f>
        <v>時間</v>
      </c>
      <c r="K10" s="37" t="str">
        <f t="shared" ref="K10:K15" si="2">IF($E10="","","＝")</f>
        <v>＝</v>
      </c>
      <c r="L10" s="225">
        <v>0</v>
      </c>
      <c r="M10" s="226">
        <v>0</v>
      </c>
      <c r="N10" s="168">
        <f t="shared" ref="N10:N15" si="3">ROUNDDOWN(G10*I10,0)</f>
        <v>4690000</v>
      </c>
      <c r="O10" s="135">
        <f t="shared" ref="O10:O15" si="4">N10</f>
        <v>4690000</v>
      </c>
      <c r="P10" s="51"/>
      <c r="Q10" s="3"/>
    </row>
    <row r="11" spans="1:22" ht="18" customHeight="1">
      <c r="A11" s="3"/>
      <c r="B11" s="9"/>
      <c r="C11" s="8"/>
      <c r="D11" s="13" t="s">
        <v>15</v>
      </c>
      <c r="E11" s="196"/>
      <c r="F11" s="197"/>
      <c r="G11" s="14"/>
      <c r="H11" s="37"/>
      <c r="I11" s="16"/>
      <c r="J11" s="15" t="str">
        <f t="shared" si="1"/>
        <v/>
      </c>
      <c r="K11" s="37" t="str">
        <f t="shared" si="2"/>
        <v/>
      </c>
      <c r="L11" s="212">
        <f t="shared" ref="L11:L15" si="5">ROUNDDOWN(G11*I11,0)</f>
        <v>0</v>
      </c>
      <c r="M11" s="226">
        <v>0</v>
      </c>
      <c r="N11" s="147">
        <f t="shared" si="3"/>
        <v>0</v>
      </c>
      <c r="O11" s="83">
        <f t="shared" si="4"/>
        <v>0</v>
      </c>
      <c r="P11" s="51"/>
      <c r="Q11" s="3"/>
    </row>
    <row r="12" spans="1:22" ht="18" customHeight="1">
      <c r="A12" s="3"/>
      <c r="B12" s="9"/>
      <c r="C12" s="8"/>
      <c r="D12" s="13" t="s">
        <v>16</v>
      </c>
      <c r="E12" s="194"/>
      <c r="F12" s="195"/>
      <c r="G12" s="14"/>
      <c r="H12" s="37"/>
      <c r="I12" s="16"/>
      <c r="J12" s="15" t="str">
        <f t="shared" si="1"/>
        <v/>
      </c>
      <c r="K12" s="37" t="str">
        <f t="shared" si="2"/>
        <v/>
      </c>
      <c r="L12" s="212">
        <f t="shared" si="5"/>
        <v>0</v>
      </c>
      <c r="M12" s="226">
        <v>0</v>
      </c>
      <c r="N12" s="147">
        <f t="shared" si="3"/>
        <v>0</v>
      </c>
      <c r="O12" s="83">
        <f t="shared" si="4"/>
        <v>0</v>
      </c>
      <c r="P12" s="51"/>
      <c r="Q12" s="3"/>
    </row>
    <row r="13" spans="1:22" ht="18" customHeight="1">
      <c r="A13" s="3"/>
      <c r="B13" s="9"/>
      <c r="C13" s="8"/>
      <c r="D13" s="13" t="s">
        <v>17</v>
      </c>
      <c r="E13" s="194"/>
      <c r="F13" s="195"/>
      <c r="G13" s="14"/>
      <c r="H13" s="37"/>
      <c r="I13" s="16"/>
      <c r="J13" s="15" t="str">
        <f t="shared" si="1"/>
        <v/>
      </c>
      <c r="K13" s="37" t="str">
        <f t="shared" si="2"/>
        <v/>
      </c>
      <c r="L13" s="212">
        <f t="shared" si="5"/>
        <v>0</v>
      </c>
      <c r="M13" s="226">
        <v>0</v>
      </c>
      <c r="N13" s="147">
        <f t="shared" si="3"/>
        <v>0</v>
      </c>
      <c r="O13" s="83">
        <f t="shared" si="4"/>
        <v>0</v>
      </c>
      <c r="P13" s="51"/>
      <c r="Q13" s="3"/>
    </row>
    <row r="14" spans="1:22" ht="18" customHeight="1">
      <c r="A14" s="3"/>
      <c r="B14" s="9"/>
      <c r="C14" s="8"/>
      <c r="D14" s="13" t="s">
        <v>18</v>
      </c>
      <c r="E14" s="198"/>
      <c r="F14" s="199"/>
      <c r="G14" s="14"/>
      <c r="H14" s="37" t="str">
        <f t="shared" ref="H14:H15" si="6">IF($E14="","","×")</f>
        <v/>
      </c>
      <c r="I14" s="16"/>
      <c r="J14" s="15" t="str">
        <f t="shared" si="1"/>
        <v/>
      </c>
      <c r="K14" s="37" t="str">
        <f t="shared" si="2"/>
        <v/>
      </c>
      <c r="L14" s="212">
        <f t="shared" si="5"/>
        <v>0</v>
      </c>
      <c r="M14" s="226">
        <v>0</v>
      </c>
      <c r="N14" s="147">
        <f t="shared" si="3"/>
        <v>0</v>
      </c>
      <c r="O14" s="83">
        <f t="shared" si="4"/>
        <v>0</v>
      </c>
      <c r="P14" s="51"/>
      <c r="Q14" s="3"/>
    </row>
    <row r="15" spans="1:22" ht="18" customHeight="1" thickBot="1">
      <c r="A15" s="3"/>
      <c r="B15" s="9"/>
      <c r="C15" s="8"/>
      <c r="D15" s="13" t="s">
        <v>19</v>
      </c>
      <c r="E15" s="180"/>
      <c r="F15" s="181"/>
      <c r="G15" s="14"/>
      <c r="H15" s="37" t="str">
        <f t="shared" si="6"/>
        <v/>
      </c>
      <c r="I15" s="16"/>
      <c r="J15" s="15" t="str">
        <f t="shared" si="1"/>
        <v/>
      </c>
      <c r="K15" s="37" t="str">
        <f t="shared" si="2"/>
        <v/>
      </c>
      <c r="L15" s="212">
        <f t="shared" si="5"/>
        <v>0</v>
      </c>
      <c r="M15" s="226">
        <v>0</v>
      </c>
      <c r="N15" s="148">
        <f t="shared" si="3"/>
        <v>0</v>
      </c>
      <c r="O15" s="83">
        <f t="shared" si="4"/>
        <v>0</v>
      </c>
      <c r="P15" s="110"/>
      <c r="Q15" s="3"/>
    </row>
    <row r="16" spans="1:22" ht="18" customHeight="1">
      <c r="A16" s="3"/>
      <c r="B16" s="191" t="s">
        <v>20</v>
      </c>
      <c r="C16" s="192"/>
      <c r="D16" s="192"/>
      <c r="E16" s="192"/>
      <c r="F16" s="193"/>
      <c r="G16" s="57"/>
      <c r="H16" s="38"/>
      <c r="I16" s="38"/>
      <c r="J16" s="38"/>
      <c r="K16" s="38"/>
      <c r="L16" s="44">
        <f>SUBTOTAL(9,L17:L97)</f>
        <v>2813900</v>
      </c>
      <c r="M16" s="58"/>
      <c r="N16" s="44">
        <f>SUBTOTAL(9,N17:N97)</f>
        <v>8678297</v>
      </c>
      <c r="O16" s="44">
        <f>SUBTOTAL(9,O17:O97)</f>
        <v>8678297</v>
      </c>
      <c r="P16" s="111">
        <f>O16*1/2</f>
        <v>4339148.5</v>
      </c>
      <c r="Q16" s="3"/>
    </row>
    <row r="17" spans="1:18" ht="18" customHeight="1">
      <c r="A17" s="3"/>
      <c r="B17" s="17"/>
      <c r="C17" s="182" t="s">
        <v>129</v>
      </c>
      <c r="D17" s="183"/>
      <c r="E17" s="183"/>
      <c r="F17" s="184"/>
      <c r="G17" s="41"/>
      <c r="H17" s="39"/>
      <c r="I17" s="39"/>
      <c r="J17" s="39"/>
      <c r="K17" s="41"/>
      <c r="L17" s="45">
        <f>SUBTOTAL(9,L18:L24)</f>
        <v>300000</v>
      </c>
      <c r="M17" s="59"/>
      <c r="N17" s="45">
        <f>ROUNDDOWN(SUBTOTAL(9,N18:N24),0)</f>
        <v>272728</v>
      </c>
      <c r="O17" s="46">
        <f>SUBTOTAL(9,O18:O24)</f>
        <v>272728</v>
      </c>
      <c r="P17" s="111">
        <f>O17*1/2</f>
        <v>136364</v>
      </c>
      <c r="Q17" s="3"/>
    </row>
    <row r="18" spans="1:18" ht="18" customHeight="1">
      <c r="A18" s="3"/>
      <c r="B18" s="18"/>
      <c r="C18" s="19"/>
      <c r="D18" s="20" t="s">
        <v>21</v>
      </c>
      <c r="E18" s="140" t="s">
        <v>95</v>
      </c>
      <c r="F18" s="141" t="s">
        <v>92</v>
      </c>
      <c r="G18" s="128">
        <v>300000</v>
      </c>
      <c r="H18" s="129" t="str">
        <f t="shared" ref="H18" si="7">IF($E18="","","×")</f>
        <v>×</v>
      </c>
      <c r="I18" s="142">
        <v>1</v>
      </c>
      <c r="J18" s="142" t="s">
        <v>93</v>
      </c>
      <c r="K18" s="37" t="str">
        <f t="shared" ref="K18:K24" si="8">IF($E18="","","＝")</f>
        <v>＝</v>
      </c>
      <c r="L18" s="133">
        <f t="shared" ref="L18" si="9">ROUNDDOWN(G18*I18,0)</f>
        <v>300000</v>
      </c>
      <c r="M18" s="134">
        <f>L18-N18</f>
        <v>27272</v>
      </c>
      <c r="N18" s="133">
        <f>ROUNDUP(L18/1.1,0)</f>
        <v>272728</v>
      </c>
      <c r="O18" s="134">
        <f t="shared" ref="O18" si="10">N18</f>
        <v>272728</v>
      </c>
      <c r="P18" s="50"/>
      <c r="Q18" s="3"/>
      <c r="R18" s="151"/>
    </row>
    <row r="19" spans="1:18" ht="18" customHeight="1">
      <c r="A19" s="3"/>
      <c r="B19" s="18"/>
      <c r="C19" s="19"/>
      <c r="D19" s="21" t="s">
        <v>23</v>
      </c>
      <c r="E19" s="140"/>
      <c r="F19" s="171" t="s">
        <v>22</v>
      </c>
      <c r="G19" s="128"/>
      <c r="H19" s="129"/>
      <c r="I19" s="142"/>
      <c r="J19" s="142"/>
      <c r="K19" s="37"/>
      <c r="L19" s="133"/>
      <c r="M19" s="134"/>
      <c r="N19" s="133"/>
      <c r="O19" s="134"/>
      <c r="P19" s="51"/>
      <c r="Q19" s="3"/>
    </row>
    <row r="20" spans="1:18" ht="18" customHeight="1">
      <c r="A20" s="3"/>
      <c r="B20" s="18"/>
      <c r="C20" s="19"/>
      <c r="D20" s="20" t="s">
        <v>24</v>
      </c>
      <c r="E20" s="101"/>
      <c r="F20" s="102" t="s">
        <v>22</v>
      </c>
      <c r="G20" s="14"/>
      <c r="H20" s="37" t="str">
        <f t="shared" ref="H20:H24" si="11">IF($E20="","","×")</f>
        <v/>
      </c>
      <c r="I20" s="15"/>
      <c r="J20" s="15" t="str">
        <f t="shared" ref="J20:J24" si="12">IF($E20="","","回")</f>
        <v/>
      </c>
      <c r="K20" s="37" t="str">
        <f t="shared" si="8"/>
        <v/>
      </c>
      <c r="L20" s="81">
        <f t="shared" ref="L20:L24" si="13">ROUNDDOWN(G20*I20,0)</f>
        <v>0</v>
      </c>
      <c r="M20" s="134">
        <f t="shared" ref="M20:M24" si="14">L20-N20</f>
        <v>0</v>
      </c>
      <c r="N20" s="133">
        <f t="shared" ref="N20:N24" si="15">ROUNDUP(L20/1.1,0)</f>
        <v>0</v>
      </c>
      <c r="O20" s="82">
        <f t="shared" ref="O20:O24" si="16">N20</f>
        <v>0</v>
      </c>
      <c r="P20" s="51"/>
      <c r="Q20" s="3"/>
    </row>
    <row r="21" spans="1:18" ht="18" customHeight="1">
      <c r="A21" s="3"/>
      <c r="B21" s="18"/>
      <c r="C21" s="19"/>
      <c r="D21" s="21" t="s">
        <v>25</v>
      </c>
      <c r="E21" s="101"/>
      <c r="F21" s="102" t="s">
        <v>22</v>
      </c>
      <c r="G21" s="14"/>
      <c r="H21" s="37" t="str">
        <f>IF($E21="","","×")</f>
        <v/>
      </c>
      <c r="I21" s="15"/>
      <c r="J21" s="15" t="str">
        <f t="shared" si="12"/>
        <v/>
      </c>
      <c r="K21" s="37" t="str">
        <f t="shared" si="8"/>
        <v/>
      </c>
      <c r="L21" s="81">
        <f t="shared" si="13"/>
        <v>0</v>
      </c>
      <c r="M21" s="134">
        <f t="shared" si="14"/>
        <v>0</v>
      </c>
      <c r="N21" s="133">
        <f t="shared" si="15"/>
        <v>0</v>
      </c>
      <c r="O21" s="82">
        <f t="shared" si="16"/>
        <v>0</v>
      </c>
      <c r="P21" s="51"/>
      <c r="Q21" s="3"/>
    </row>
    <row r="22" spans="1:18" ht="18" customHeight="1">
      <c r="A22" s="3"/>
      <c r="B22" s="18"/>
      <c r="C22" s="19"/>
      <c r="D22" s="20" t="s">
        <v>26</v>
      </c>
      <c r="E22" s="101"/>
      <c r="F22" s="102" t="s">
        <v>22</v>
      </c>
      <c r="G22" s="14"/>
      <c r="H22" s="37" t="str">
        <f t="shared" si="11"/>
        <v/>
      </c>
      <c r="I22" s="15"/>
      <c r="J22" s="15" t="str">
        <f t="shared" si="12"/>
        <v/>
      </c>
      <c r="K22" s="37" t="str">
        <f t="shared" si="8"/>
        <v/>
      </c>
      <c r="L22" s="81">
        <f t="shared" si="13"/>
        <v>0</v>
      </c>
      <c r="M22" s="134">
        <f t="shared" si="14"/>
        <v>0</v>
      </c>
      <c r="N22" s="133">
        <f t="shared" si="15"/>
        <v>0</v>
      </c>
      <c r="O22" s="82">
        <f t="shared" si="16"/>
        <v>0</v>
      </c>
      <c r="P22" s="51"/>
      <c r="Q22" s="3"/>
    </row>
    <row r="23" spans="1:18" ht="18" customHeight="1">
      <c r="A23" s="3"/>
      <c r="B23" s="18"/>
      <c r="C23" s="19"/>
      <c r="D23" s="21" t="s">
        <v>27</v>
      </c>
      <c r="E23" s="101"/>
      <c r="F23" s="102" t="s">
        <v>22</v>
      </c>
      <c r="G23" s="14"/>
      <c r="H23" s="37" t="str">
        <f t="shared" si="11"/>
        <v/>
      </c>
      <c r="I23" s="15"/>
      <c r="J23" s="15" t="str">
        <f t="shared" si="12"/>
        <v/>
      </c>
      <c r="K23" s="37" t="str">
        <f t="shared" si="8"/>
        <v/>
      </c>
      <c r="L23" s="81">
        <f t="shared" si="13"/>
        <v>0</v>
      </c>
      <c r="M23" s="134">
        <f t="shared" si="14"/>
        <v>0</v>
      </c>
      <c r="N23" s="133">
        <f t="shared" si="15"/>
        <v>0</v>
      </c>
      <c r="O23" s="82">
        <f t="shared" si="16"/>
        <v>0</v>
      </c>
      <c r="P23" s="51"/>
      <c r="Q23" s="3"/>
    </row>
    <row r="24" spans="1:18" ht="18" customHeight="1">
      <c r="A24" s="3"/>
      <c r="B24" s="18"/>
      <c r="C24" s="19"/>
      <c r="D24" s="20" t="s">
        <v>28</v>
      </c>
      <c r="E24" s="101"/>
      <c r="F24" s="102" t="s">
        <v>22</v>
      </c>
      <c r="G24" s="14"/>
      <c r="H24" s="37" t="str">
        <f t="shared" si="11"/>
        <v/>
      </c>
      <c r="I24" s="15"/>
      <c r="J24" s="15" t="str">
        <f t="shared" si="12"/>
        <v/>
      </c>
      <c r="K24" s="37" t="str">
        <f t="shared" si="8"/>
        <v/>
      </c>
      <c r="L24" s="81">
        <f t="shared" si="13"/>
        <v>0</v>
      </c>
      <c r="M24" s="134">
        <f t="shared" si="14"/>
        <v>0</v>
      </c>
      <c r="N24" s="133">
        <f t="shared" si="15"/>
        <v>0</v>
      </c>
      <c r="O24" s="82">
        <f t="shared" si="16"/>
        <v>0</v>
      </c>
      <c r="P24" s="51"/>
      <c r="Q24" s="3"/>
    </row>
    <row r="25" spans="1:18" ht="18" customHeight="1">
      <c r="A25" s="3"/>
      <c r="B25" s="18"/>
      <c r="C25" s="182" t="s">
        <v>134</v>
      </c>
      <c r="D25" s="183"/>
      <c r="E25" s="183"/>
      <c r="F25" s="184"/>
      <c r="G25" s="41"/>
      <c r="H25" s="39"/>
      <c r="I25" s="39"/>
      <c r="J25" s="39"/>
      <c r="K25" s="41"/>
      <c r="L25" s="45">
        <f>SUBTOTAL(9,L26:L32)</f>
        <v>0</v>
      </c>
      <c r="M25" s="59"/>
      <c r="N25" s="45">
        <f>ROUNDDOWN(SUBTOTAL(9,N26:N32),0)</f>
        <v>706300</v>
      </c>
      <c r="O25" s="46">
        <f>SUBTOTAL(9,O26:O32)</f>
        <v>706300</v>
      </c>
      <c r="P25" s="111">
        <f>O25*1/2</f>
        <v>353150</v>
      </c>
      <c r="Q25" s="3"/>
    </row>
    <row r="26" spans="1:18" ht="18" customHeight="1">
      <c r="A26" s="3"/>
      <c r="B26" s="18"/>
      <c r="C26" s="19"/>
      <c r="D26" s="227" t="s">
        <v>136</v>
      </c>
      <c r="E26" s="137" t="s">
        <v>94</v>
      </c>
      <c r="F26" s="138" t="s">
        <v>90</v>
      </c>
      <c r="G26" s="123">
        <v>70570</v>
      </c>
      <c r="H26" s="124" t="str">
        <f>IF($E26="","","×")</f>
        <v>×</v>
      </c>
      <c r="I26" s="139">
        <v>10</v>
      </c>
      <c r="J26" s="139" t="s">
        <v>91</v>
      </c>
      <c r="K26" s="36" t="str">
        <f>IF($E26="","","＝")</f>
        <v>＝</v>
      </c>
      <c r="L26" s="218">
        <v>0</v>
      </c>
      <c r="M26" s="219">
        <v>0</v>
      </c>
      <c r="N26" s="214">
        <f>ROUNDDOWN(G26*I26,0)</f>
        <v>705700</v>
      </c>
      <c r="O26" s="149">
        <f t="shared" ref="O26:O32" si="17">N26</f>
        <v>705700</v>
      </c>
      <c r="P26" s="51"/>
      <c r="Q26" s="3"/>
      <c r="R26" s="151" t="s">
        <v>204</v>
      </c>
    </row>
    <row r="27" spans="1:18" ht="18" customHeight="1">
      <c r="A27" s="3"/>
      <c r="B27" s="18"/>
      <c r="C27" s="19"/>
      <c r="D27" s="228" t="s">
        <v>137</v>
      </c>
      <c r="E27" s="140" t="s">
        <v>130</v>
      </c>
      <c r="F27" s="171" t="s">
        <v>131</v>
      </c>
      <c r="G27" s="128">
        <v>300</v>
      </c>
      <c r="H27" s="124" t="str">
        <f>IF($E27="","","×")</f>
        <v>×</v>
      </c>
      <c r="I27" s="142">
        <v>2</v>
      </c>
      <c r="J27" s="142" t="s">
        <v>91</v>
      </c>
      <c r="K27" s="37" t="s">
        <v>132</v>
      </c>
      <c r="L27" s="220">
        <v>0</v>
      </c>
      <c r="M27" s="221">
        <v>0</v>
      </c>
      <c r="N27" s="215">
        <f t="shared" ref="N27:N32" si="18">ROUNDDOWN(G27*I27,0)</f>
        <v>600</v>
      </c>
      <c r="O27" s="150">
        <f t="shared" si="17"/>
        <v>600</v>
      </c>
      <c r="P27" s="51"/>
      <c r="Q27" s="3"/>
    </row>
    <row r="28" spans="1:18" ht="18" customHeight="1">
      <c r="A28" s="3"/>
      <c r="B28" s="18"/>
      <c r="C28" s="19"/>
      <c r="D28" s="228" t="s">
        <v>138</v>
      </c>
      <c r="E28" s="170"/>
      <c r="F28" s="171" t="s">
        <v>22</v>
      </c>
      <c r="G28" s="14"/>
      <c r="H28" s="37" t="str">
        <f t="shared" ref="H28:H32" si="19">IF($E28="","","×")</f>
        <v/>
      </c>
      <c r="I28" s="15"/>
      <c r="J28" s="15" t="str">
        <f t="shared" ref="J28:J32" si="20">IF($E28="","","回")</f>
        <v/>
      </c>
      <c r="K28" s="37" t="str">
        <f t="shared" ref="K28:K32" si="21">IF($E28="","","＝")</f>
        <v/>
      </c>
      <c r="L28" s="220"/>
      <c r="M28" s="221">
        <v>0</v>
      </c>
      <c r="N28" s="215">
        <f t="shared" si="18"/>
        <v>0</v>
      </c>
      <c r="O28" s="82">
        <f t="shared" si="17"/>
        <v>0</v>
      </c>
      <c r="P28" s="51"/>
      <c r="Q28" s="3"/>
    </row>
    <row r="29" spans="1:18" ht="18" customHeight="1">
      <c r="A29" s="3"/>
      <c r="B29" s="18"/>
      <c r="C29" s="19"/>
      <c r="D29" s="228" t="s">
        <v>139</v>
      </c>
      <c r="E29" s="170"/>
      <c r="F29" s="171" t="s">
        <v>22</v>
      </c>
      <c r="G29" s="14"/>
      <c r="H29" s="37" t="str">
        <f>IF($E29="","","×")</f>
        <v/>
      </c>
      <c r="I29" s="15"/>
      <c r="J29" s="15" t="str">
        <f t="shared" si="20"/>
        <v/>
      </c>
      <c r="K29" s="37" t="str">
        <f t="shared" si="21"/>
        <v/>
      </c>
      <c r="L29" s="220"/>
      <c r="M29" s="221">
        <v>0</v>
      </c>
      <c r="N29" s="215">
        <f t="shared" si="18"/>
        <v>0</v>
      </c>
      <c r="O29" s="82">
        <f t="shared" si="17"/>
        <v>0</v>
      </c>
      <c r="P29" s="51"/>
      <c r="Q29" s="3"/>
    </row>
    <row r="30" spans="1:18" ht="18" customHeight="1">
      <c r="A30" s="3"/>
      <c r="B30" s="18"/>
      <c r="C30" s="19"/>
      <c r="D30" s="228" t="s">
        <v>140</v>
      </c>
      <c r="E30" s="170"/>
      <c r="F30" s="171" t="s">
        <v>22</v>
      </c>
      <c r="G30" s="14"/>
      <c r="H30" s="37" t="str">
        <f t="shared" si="19"/>
        <v/>
      </c>
      <c r="I30" s="15"/>
      <c r="J30" s="15" t="str">
        <f t="shared" si="20"/>
        <v/>
      </c>
      <c r="K30" s="37" t="str">
        <f t="shared" si="21"/>
        <v/>
      </c>
      <c r="L30" s="220"/>
      <c r="M30" s="221">
        <v>0</v>
      </c>
      <c r="N30" s="215">
        <f t="shared" si="18"/>
        <v>0</v>
      </c>
      <c r="O30" s="82">
        <f t="shared" si="17"/>
        <v>0</v>
      </c>
      <c r="P30" s="51"/>
      <c r="Q30" s="3"/>
    </row>
    <row r="31" spans="1:18" ht="18" customHeight="1">
      <c r="A31" s="3"/>
      <c r="B31" s="18"/>
      <c r="C31" s="19"/>
      <c r="D31" s="228" t="s">
        <v>141</v>
      </c>
      <c r="E31" s="170"/>
      <c r="F31" s="171" t="s">
        <v>22</v>
      </c>
      <c r="G31" s="14"/>
      <c r="H31" s="37" t="str">
        <f t="shared" si="19"/>
        <v/>
      </c>
      <c r="I31" s="15"/>
      <c r="J31" s="15" t="str">
        <f t="shared" si="20"/>
        <v/>
      </c>
      <c r="K31" s="37" t="str">
        <f t="shared" si="21"/>
        <v/>
      </c>
      <c r="L31" s="220"/>
      <c r="M31" s="221">
        <v>0</v>
      </c>
      <c r="N31" s="215">
        <f t="shared" si="18"/>
        <v>0</v>
      </c>
      <c r="O31" s="82">
        <f t="shared" si="17"/>
        <v>0</v>
      </c>
      <c r="P31" s="51"/>
      <c r="Q31" s="3"/>
    </row>
    <row r="32" spans="1:18" ht="18" customHeight="1">
      <c r="A32" s="3"/>
      <c r="B32" s="18"/>
      <c r="C32" s="19"/>
      <c r="D32" s="229" t="s">
        <v>142</v>
      </c>
      <c r="E32" s="170"/>
      <c r="F32" s="171" t="s">
        <v>22</v>
      </c>
      <c r="G32" s="14"/>
      <c r="H32" s="37" t="str">
        <f t="shared" si="19"/>
        <v/>
      </c>
      <c r="I32" s="15"/>
      <c r="J32" s="15" t="str">
        <f t="shared" si="20"/>
        <v/>
      </c>
      <c r="K32" s="37" t="str">
        <f t="shared" si="21"/>
        <v/>
      </c>
      <c r="L32" s="222"/>
      <c r="M32" s="223">
        <v>0</v>
      </c>
      <c r="N32" s="216">
        <f t="shared" si="18"/>
        <v>0</v>
      </c>
      <c r="O32" s="82">
        <f t="shared" si="17"/>
        <v>0</v>
      </c>
      <c r="P32" s="51"/>
      <c r="Q32" s="3"/>
    </row>
    <row r="33" spans="1:18" ht="18" customHeight="1">
      <c r="A33" s="3"/>
      <c r="B33" s="17"/>
      <c r="C33" s="182" t="s">
        <v>135</v>
      </c>
      <c r="D33" s="183"/>
      <c r="E33" s="183"/>
      <c r="F33" s="184"/>
      <c r="G33" s="41"/>
      <c r="H33" s="39"/>
      <c r="I33" s="39"/>
      <c r="J33" s="39"/>
      <c r="K33" s="41"/>
      <c r="L33" s="46">
        <f>SUBTOTAL(9,L34:L36)</f>
        <v>0</v>
      </c>
      <c r="M33" s="60"/>
      <c r="N33" s="46">
        <f>ROUNDDOWN(SUBTOTAL(9,N34:N36),0)</f>
        <v>3000000</v>
      </c>
      <c r="O33" s="46">
        <f>SUBTOTAL(9,O34:O36)</f>
        <v>3000000</v>
      </c>
      <c r="P33" s="52">
        <f>O33*1/2</f>
        <v>1500000</v>
      </c>
      <c r="Q33" s="3"/>
    </row>
    <row r="34" spans="1:18" ht="18" customHeight="1">
      <c r="A34" s="3"/>
      <c r="B34" s="18"/>
      <c r="C34" s="19"/>
      <c r="D34" s="22" t="s">
        <v>29</v>
      </c>
      <c r="E34" s="121" t="s">
        <v>96</v>
      </c>
      <c r="F34" s="163" t="s">
        <v>127</v>
      </c>
      <c r="G34" s="123">
        <v>3000000</v>
      </c>
      <c r="H34" s="124" t="str">
        <f>IF($E34="","","×")</f>
        <v>×</v>
      </c>
      <c r="I34" s="139">
        <v>1</v>
      </c>
      <c r="J34" s="139" t="str">
        <f>IF($E34="","","回")</f>
        <v>回</v>
      </c>
      <c r="K34" s="124" t="str">
        <f>IF($E34="","","＝")</f>
        <v>＝</v>
      </c>
      <c r="L34" s="211">
        <v>0</v>
      </c>
      <c r="M34" s="217">
        <f>L34*0.1</f>
        <v>0</v>
      </c>
      <c r="N34" s="164">
        <f>ROUNDDOWN(G34*I34,0)</f>
        <v>3000000</v>
      </c>
      <c r="O34" s="131">
        <f t="shared" ref="O34" si="22">N34</f>
        <v>3000000</v>
      </c>
      <c r="P34" s="51"/>
      <c r="Q34" s="3"/>
      <c r="R34" s="151"/>
    </row>
    <row r="35" spans="1:18" ht="18" customHeight="1">
      <c r="A35" s="3"/>
      <c r="B35" s="18"/>
      <c r="C35" s="19"/>
      <c r="D35" s="23" t="s">
        <v>31</v>
      </c>
      <c r="E35" s="103"/>
      <c r="F35" s="104" t="s">
        <v>30</v>
      </c>
      <c r="G35" s="14"/>
      <c r="H35" s="37" t="str">
        <f t="shared" ref="H35:H36" si="23">IF($E35="","","×")</f>
        <v/>
      </c>
      <c r="I35" s="15"/>
      <c r="J35" s="15" t="str">
        <f t="shared" ref="J35:J36" si="24">IF($E35="","","回")</f>
        <v/>
      </c>
      <c r="K35" s="37" t="str">
        <f t="shared" ref="K35:K36" si="25">IF($E35="","","＝")</f>
        <v/>
      </c>
      <c r="L35" s="212">
        <f t="shared" ref="L35:L36" si="26">ROUNDDOWN(G35*I35,0)</f>
        <v>0</v>
      </c>
      <c r="M35" s="230">
        <v>0</v>
      </c>
      <c r="N35" s="81">
        <f t="shared" ref="N35:N36" si="27">L35-M35</f>
        <v>0</v>
      </c>
      <c r="O35" s="82">
        <f t="shared" ref="O35" si="28">N35</f>
        <v>0</v>
      </c>
      <c r="P35" s="51"/>
      <c r="Q35" s="3"/>
    </row>
    <row r="36" spans="1:18" ht="18" customHeight="1">
      <c r="A36" s="3"/>
      <c r="B36" s="18"/>
      <c r="C36" s="19"/>
      <c r="D36" s="23" t="s">
        <v>32</v>
      </c>
      <c r="E36" s="103"/>
      <c r="F36" s="104" t="s">
        <v>30</v>
      </c>
      <c r="G36" s="14"/>
      <c r="H36" s="37" t="str">
        <f t="shared" si="23"/>
        <v/>
      </c>
      <c r="I36" s="15"/>
      <c r="J36" s="15" t="str">
        <f t="shared" si="24"/>
        <v/>
      </c>
      <c r="K36" s="37" t="str">
        <f t="shared" si="25"/>
        <v/>
      </c>
      <c r="L36" s="212">
        <f t="shared" si="26"/>
        <v>0</v>
      </c>
      <c r="M36" s="230"/>
      <c r="N36" s="81">
        <f t="shared" si="27"/>
        <v>0</v>
      </c>
      <c r="O36" s="82"/>
      <c r="P36" s="51"/>
      <c r="Q36" s="3"/>
    </row>
    <row r="37" spans="1:18" ht="18" customHeight="1">
      <c r="A37" s="3"/>
      <c r="B37" s="17"/>
      <c r="C37" s="182" t="s">
        <v>143</v>
      </c>
      <c r="D37" s="183"/>
      <c r="E37" s="183"/>
      <c r="F37" s="184"/>
      <c r="G37" s="41"/>
      <c r="H37" s="39"/>
      <c r="I37" s="39"/>
      <c r="J37" s="39"/>
      <c r="K37" s="41"/>
      <c r="L37" s="46">
        <f>SUBTOTAL(9,L38:L41)</f>
        <v>33900</v>
      </c>
      <c r="M37" s="60"/>
      <c r="N37" s="46">
        <f>ROUNDDOWN(SUBTOTAL(9,N38:N41),0)</f>
        <v>30819</v>
      </c>
      <c r="O37" s="46">
        <f>SUBTOTAL(9,O38:O41)</f>
        <v>30819</v>
      </c>
      <c r="P37" s="52">
        <f>O37*1/2</f>
        <v>15409.5</v>
      </c>
      <c r="Q37" s="3"/>
    </row>
    <row r="38" spans="1:18" ht="18" customHeight="1">
      <c r="A38" s="3"/>
      <c r="B38" s="18"/>
      <c r="C38" s="19"/>
      <c r="D38" s="22" t="s">
        <v>33</v>
      </c>
      <c r="E38" s="121" t="s">
        <v>100</v>
      </c>
      <c r="F38" s="127" t="s">
        <v>97</v>
      </c>
      <c r="G38" s="123">
        <v>11300</v>
      </c>
      <c r="H38" s="124" t="str">
        <f>IF($E38="","","×")</f>
        <v>×</v>
      </c>
      <c r="I38" s="139">
        <v>3</v>
      </c>
      <c r="J38" s="142" t="str">
        <f t="shared" ref="J38:J39" si="29">IF($E38="","","時間")</f>
        <v>時間</v>
      </c>
      <c r="K38" s="124" t="str">
        <f>IF($E38="","","＝")</f>
        <v>＝</v>
      </c>
      <c r="L38" s="143">
        <f t="shared" ref="L38" si="30">ROUNDDOWN(G38*I38,0)</f>
        <v>33900</v>
      </c>
      <c r="M38" s="131">
        <f>L38-N38</f>
        <v>3081</v>
      </c>
      <c r="N38" s="143">
        <f>ROUNDUP(L38/1.1,0)</f>
        <v>30819</v>
      </c>
      <c r="O38" s="131">
        <f t="shared" ref="O38:O39" si="31">N38</f>
        <v>30819</v>
      </c>
      <c r="P38" s="51"/>
      <c r="Q38" s="3"/>
    </row>
    <row r="39" spans="1:18" ht="18" customHeight="1">
      <c r="A39" s="3"/>
      <c r="B39" s="18"/>
      <c r="C39" s="19"/>
      <c r="D39" s="23" t="s">
        <v>34</v>
      </c>
      <c r="E39" s="126"/>
      <c r="F39" s="173" t="s">
        <v>30</v>
      </c>
      <c r="G39" s="128"/>
      <c r="H39" s="129" t="str">
        <f>IF($E39="","","×")</f>
        <v/>
      </c>
      <c r="I39" s="139"/>
      <c r="J39" s="142" t="str">
        <f t="shared" si="29"/>
        <v/>
      </c>
      <c r="K39" s="129" t="str">
        <f>IF($E39="","","＝")</f>
        <v/>
      </c>
      <c r="L39" s="166">
        <v>0</v>
      </c>
      <c r="M39" s="165">
        <v>0</v>
      </c>
      <c r="N39" s="166">
        <f>ROUNDDOWN(G39*I39,0)</f>
        <v>0</v>
      </c>
      <c r="O39" s="134">
        <f t="shared" si="31"/>
        <v>0</v>
      </c>
      <c r="P39" s="51"/>
      <c r="Q39" s="3"/>
      <c r="R39" s="151"/>
    </row>
    <row r="40" spans="1:18" ht="18" customHeight="1">
      <c r="A40" s="3"/>
      <c r="B40" s="18"/>
      <c r="C40" s="19"/>
      <c r="D40" s="23" t="s">
        <v>81</v>
      </c>
      <c r="E40" s="119"/>
      <c r="F40" s="120" t="s">
        <v>30</v>
      </c>
      <c r="G40" s="14"/>
      <c r="H40" s="37"/>
      <c r="I40" s="12"/>
      <c r="J40" s="15" t="str">
        <f t="shared" ref="J40:J41" si="32">IF($E40="","","時間")</f>
        <v/>
      </c>
      <c r="K40" s="37" t="str">
        <f>IF($E40="","","＝")</f>
        <v/>
      </c>
      <c r="L40" s="81">
        <f t="shared" ref="L40" si="33">ROUNDDOWN(G40*I40,0)</f>
        <v>0</v>
      </c>
      <c r="M40" s="82">
        <v>0</v>
      </c>
      <c r="N40" s="81">
        <f t="shared" ref="N40" si="34">L40-M40</f>
        <v>0</v>
      </c>
      <c r="O40" s="82">
        <f t="shared" ref="O40" si="35">N40</f>
        <v>0</v>
      </c>
      <c r="P40" s="51"/>
      <c r="Q40" s="3"/>
    </row>
    <row r="41" spans="1:18" ht="18" customHeight="1">
      <c r="A41" s="3"/>
      <c r="B41" s="18"/>
      <c r="C41" s="19"/>
      <c r="D41" s="23" t="s">
        <v>98</v>
      </c>
      <c r="E41" s="103"/>
      <c r="F41" s="104" t="s">
        <v>30</v>
      </c>
      <c r="G41" s="14"/>
      <c r="H41" s="37"/>
      <c r="I41" s="12"/>
      <c r="J41" s="15" t="str">
        <f t="shared" si="32"/>
        <v/>
      </c>
      <c r="K41" s="37" t="str">
        <f>IF($E41="","","＝")</f>
        <v/>
      </c>
      <c r="L41" s="81">
        <f t="shared" ref="L41" si="36">ROUNDDOWN(G41*I41,0)</f>
        <v>0</v>
      </c>
      <c r="M41" s="82">
        <v>0</v>
      </c>
      <c r="N41" s="81">
        <f t="shared" ref="N41" si="37">L41-M41</f>
        <v>0</v>
      </c>
      <c r="O41" s="82">
        <f t="shared" ref="O41" si="38">N41</f>
        <v>0</v>
      </c>
      <c r="P41" s="51"/>
      <c r="Q41" s="3"/>
    </row>
    <row r="42" spans="1:18" ht="18" customHeight="1">
      <c r="A42" s="3"/>
      <c r="B42" s="18"/>
      <c r="C42" s="182" t="s">
        <v>144</v>
      </c>
      <c r="D42" s="183"/>
      <c r="E42" s="183"/>
      <c r="F42" s="184"/>
      <c r="G42" s="41"/>
      <c r="H42" s="39"/>
      <c r="I42" s="39"/>
      <c r="J42" s="39"/>
      <c r="K42" s="41"/>
      <c r="L42" s="46">
        <f>SUBTOTAL(9,L43:L46)</f>
        <v>0</v>
      </c>
      <c r="M42" s="60"/>
      <c r="N42" s="46">
        <f>ROUNDDOWN(SUBTOTAL(9,N43:N46),0)</f>
        <v>33900</v>
      </c>
      <c r="O42" s="46">
        <f>SUBTOTAL(9,O43:O46)</f>
        <v>33900</v>
      </c>
      <c r="P42" s="52">
        <f>O42*1/2</f>
        <v>16950</v>
      </c>
      <c r="Q42" s="3"/>
    </row>
    <row r="43" spans="1:18" ht="18" customHeight="1">
      <c r="A43" s="3"/>
      <c r="B43" s="18"/>
      <c r="C43" s="19"/>
      <c r="D43" s="22" t="s">
        <v>145</v>
      </c>
      <c r="E43" s="126" t="s">
        <v>101</v>
      </c>
      <c r="F43" s="127" t="s">
        <v>99</v>
      </c>
      <c r="G43" s="128">
        <v>11300</v>
      </c>
      <c r="H43" s="129" t="str">
        <f>IF($E43="","","×")</f>
        <v>×</v>
      </c>
      <c r="I43" s="139">
        <v>3</v>
      </c>
      <c r="J43" s="142" t="str">
        <f t="shared" ref="J43:J46" si="39">IF($E43="","","時間")</f>
        <v>時間</v>
      </c>
      <c r="K43" s="129" t="str">
        <f>IF($E43="","","＝")</f>
        <v>＝</v>
      </c>
      <c r="L43" s="225">
        <v>0</v>
      </c>
      <c r="M43" s="213">
        <v>0</v>
      </c>
      <c r="N43" s="166">
        <f>ROUNDDOWN(G43*I43,0)</f>
        <v>33900</v>
      </c>
      <c r="O43" s="134">
        <f t="shared" ref="O43" si="40">N43</f>
        <v>33900</v>
      </c>
      <c r="P43" s="51"/>
      <c r="Q43" s="3"/>
      <c r="R43" s="151" t="s">
        <v>208</v>
      </c>
    </row>
    <row r="44" spans="1:18" ht="18" customHeight="1">
      <c r="A44" s="3"/>
      <c r="B44" s="18"/>
      <c r="C44" s="19"/>
      <c r="D44" s="23" t="s">
        <v>146</v>
      </c>
      <c r="E44" s="126"/>
      <c r="F44" s="173" t="s">
        <v>30</v>
      </c>
      <c r="G44" s="128"/>
      <c r="H44" s="129" t="str">
        <f>IF($E44="","","×")</f>
        <v/>
      </c>
      <c r="I44" s="139"/>
      <c r="J44" s="142" t="str">
        <f t="shared" si="39"/>
        <v/>
      </c>
      <c r="K44" s="129" t="str">
        <f>IF($E44="","","＝")</f>
        <v/>
      </c>
      <c r="L44" s="225">
        <v>0</v>
      </c>
      <c r="M44" s="213">
        <v>0</v>
      </c>
      <c r="N44" s="166">
        <f>ROUNDDOWN(G44*I44,0)</f>
        <v>0</v>
      </c>
      <c r="O44" s="134">
        <f t="shared" ref="O44:O46" si="41">N44</f>
        <v>0</v>
      </c>
      <c r="P44" s="51"/>
      <c r="Q44" s="3"/>
    </row>
    <row r="45" spans="1:18" ht="18" customHeight="1">
      <c r="A45" s="3"/>
      <c r="B45" s="18"/>
      <c r="C45" s="19"/>
      <c r="D45" s="23" t="s">
        <v>147</v>
      </c>
      <c r="E45" s="172"/>
      <c r="F45" s="173" t="s">
        <v>30</v>
      </c>
      <c r="G45" s="14"/>
      <c r="H45" s="37"/>
      <c r="I45" s="12"/>
      <c r="J45" s="15" t="str">
        <f t="shared" si="39"/>
        <v/>
      </c>
      <c r="K45" s="37" t="str">
        <f>IF($E45="","","＝")</f>
        <v/>
      </c>
      <c r="L45" s="212">
        <f t="shared" ref="L45:L46" si="42">ROUNDDOWN(G45*I45,0)</f>
        <v>0</v>
      </c>
      <c r="M45" s="230">
        <v>0</v>
      </c>
      <c r="N45" s="81">
        <f t="shared" ref="N45:N46" si="43">L45-M45</f>
        <v>0</v>
      </c>
      <c r="O45" s="82">
        <f t="shared" si="41"/>
        <v>0</v>
      </c>
      <c r="P45" s="51"/>
      <c r="Q45" s="3"/>
    </row>
    <row r="46" spans="1:18" ht="18" customHeight="1">
      <c r="A46" s="3"/>
      <c r="B46" s="18"/>
      <c r="C46" s="19"/>
      <c r="D46" s="23" t="s">
        <v>148</v>
      </c>
      <c r="E46" s="172"/>
      <c r="F46" s="173" t="s">
        <v>30</v>
      </c>
      <c r="G46" s="14"/>
      <c r="H46" s="37"/>
      <c r="I46" s="12"/>
      <c r="J46" s="15" t="str">
        <f t="shared" si="39"/>
        <v/>
      </c>
      <c r="K46" s="37" t="str">
        <f>IF($E46="","","＝")</f>
        <v/>
      </c>
      <c r="L46" s="212">
        <f t="shared" si="42"/>
        <v>0</v>
      </c>
      <c r="M46" s="230">
        <v>0</v>
      </c>
      <c r="N46" s="81">
        <f t="shared" si="43"/>
        <v>0</v>
      </c>
      <c r="O46" s="82">
        <f t="shared" si="41"/>
        <v>0</v>
      </c>
      <c r="P46" s="51"/>
      <c r="Q46" s="3"/>
    </row>
    <row r="47" spans="1:18" ht="18" customHeight="1">
      <c r="A47" s="3"/>
      <c r="B47" s="17"/>
      <c r="C47" s="182" t="s">
        <v>150</v>
      </c>
      <c r="D47" s="183"/>
      <c r="E47" s="183"/>
      <c r="F47" s="184"/>
      <c r="G47" s="41"/>
      <c r="H47" s="39"/>
      <c r="I47" s="39"/>
      <c r="J47" s="39"/>
      <c r="K47" s="41"/>
      <c r="L47" s="46">
        <f>SUBTOTAL(9,L48:L51)</f>
        <v>600000</v>
      </c>
      <c r="M47" s="60"/>
      <c r="N47" s="46">
        <f>ROUNDDOWN(SUBTOTAL(9,N48:N51),0)</f>
        <v>545456</v>
      </c>
      <c r="O47" s="46">
        <f>SUBTOTAL(9,O48:O51)</f>
        <v>545456</v>
      </c>
      <c r="P47" s="52">
        <f>O47*1/2</f>
        <v>272728</v>
      </c>
      <c r="Q47" s="3"/>
    </row>
    <row r="48" spans="1:18" ht="18" customHeight="1">
      <c r="A48" s="3"/>
      <c r="B48" s="18"/>
      <c r="C48" s="19"/>
      <c r="D48" s="22" t="s">
        <v>153</v>
      </c>
      <c r="E48" s="121" t="s">
        <v>106</v>
      </c>
      <c r="F48" s="122" t="s">
        <v>102</v>
      </c>
      <c r="G48" s="123">
        <v>10000</v>
      </c>
      <c r="H48" s="124" t="str">
        <f>IF($E48="","","×")</f>
        <v>×</v>
      </c>
      <c r="I48" s="139">
        <v>10</v>
      </c>
      <c r="J48" s="139" t="s">
        <v>103</v>
      </c>
      <c r="K48" s="124" t="str">
        <f>IF($E48="","","＝")</f>
        <v>＝</v>
      </c>
      <c r="L48" s="143">
        <f t="shared" ref="L48:L49" si="44">ROUNDDOWN(G48*I48,0)</f>
        <v>100000</v>
      </c>
      <c r="M48" s="149">
        <f>L48-N48</f>
        <v>9090</v>
      </c>
      <c r="N48" s="152">
        <f>ROUNDUP(L48/1.1,0)</f>
        <v>90910</v>
      </c>
      <c r="O48" s="131">
        <f t="shared" ref="O48:O49" si="45">N48</f>
        <v>90910</v>
      </c>
      <c r="P48" s="51"/>
      <c r="Q48" s="3"/>
    </row>
    <row r="49" spans="1:18" ht="18" customHeight="1">
      <c r="A49" s="3"/>
      <c r="B49" s="18"/>
      <c r="C49" s="19"/>
      <c r="D49" s="23" t="s">
        <v>154</v>
      </c>
      <c r="E49" s="126" t="s">
        <v>107</v>
      </c>
      <c r="F49" s="127" t="s">
        <v>104</v>
      </c>
      <c r="G49" s="128">
        <v>100000</v>
      </c>
      <c r="H49" s="129" t="str">
        <f t="shared" ref="H49" si="46">IF($E49="","","×")</f>
        <v>×</v>
      </c>
      <c r="I49" s="142">
        <v>5</v>
      </c>
      <c r="J49" s="142" t="s">
        <v>105</v>
      </c>
      <c r="K49" s="129" t="str">
        <f t="shared" ref="K49" si="47">IF($E49="","","＝")</f>
        <v>＝</v>
      </c>
      <c r="L49" s="133">
        <f t="shared" si="44"/>
        <v>500000</v>
      </c>
      <c r="M49" s="155">
        <f t="shared" ref="M49:M51" si="48">L49-N49</f>
        <v>45454</v>
      </c>
      <c r="N49" s="153">
        <f t="shared" ref="N49:N51" si="49">ROUNDUP(L49/1.1,0)</f>
        <v>454546</v>
      </c>
      <c r="O49" s="134">
        <f t="shared" si="45"/>
        <v>454546</v>
      </c>
      <c r="P49" s="51"/>
      <c r="Q49" s="3"/>
    </row>
    <row r="50" spans="1:18" ht="18" customHeight="1">
      <c r="A50" s="3"/>
      <c r="B50" s="18"/>
      <c r="C50" s="19"/>
      <c r="D50" s="23" t="s">
        <v>155</v>
      </c>
      <c r="E50" s="119"/>
      <c r="F50" s="120" t="s">
        <v>30</v>
      </c>
      <c r="G50" s="14"/>
      <c r="H50" s="37" t="str">
        <f t="shared" ref="H50:H51" si="50">IF($E50="","","×")</f>
        <v/>
      </c>
      <c r="I50" s="15"/>
      <c r="J50" s="15"/>
      <c r="K50" s="37" t="str">
        <f t="shared" ref="K50:K51" si="51">IF($E50="","","＝")</f>
        <v/>
      </c>
      <c r="L50" s="81">
        <f t="shared" ref="L50" si="52">ROUNDDOWN(G50*I50,0)</f>
        <v>0</v>
      </c>
      <c r="M50" s="155">
        <f t="shared" si="48"/>
        <v>0</v>
      </c>
      <c r="N50" s="153">
        <f t="shared" si="49"/>
        <v>0</v>
      </c>
      <c r="O50" s="82">
        <f t="shared" ref="O50:O51" si="53">N50</f>
        <v>0</v>
      </c>
      <c r="P50" s="51"/>
      <c r="Q50" s="3"/>
    </row>
    <row r="51" spans="1:18" ht="18" customHeight="1">
      <c r="A51" s="3"/>
      <c r="B51" s="18"/>
      <c r="C51" s="19"/>
      <c r="D51" s="23" t="s">
        <v>156</v>
      </c>
      <c r="E51" s="103"/>
      <c r="F51" s="104" t="s">
        <v>30</v>
      </c>
      <c r="G51" s="14"/>
      <c r="H51" s="37" t="str">
        <f t="shared" si="50"/>
        <v/>
      </c>
      <c r="I51" s="15"/>
      <c r="J51" s="15"/>
      <c r="K51" s="37" t="str">
        <f t="shared" si="51"/>
        <v/>
      </c>
      <c r="L51" s="81">
        <f t="shared" ref="L51" si="54">ROUNDDOWN(G51*I51,0)</f>
        <v>0</v>
      </c>
      <c r="M51" s="156">
        <f t="shared" si="48"/>
        <v>0</v>
      </c>
      <c r="N51" s="154">
        <f t="shared" si="49"/>
        <v>0</v>
      </c>
      <c r="O51" s="82">
        <f t="shared" si="53"/>
        <v>0</v>
      </c>
      <c r="P51" s="51"/>
      <c r="Q51" s="3"/>
    </row>
    <row r="52" spans="1:18" ht="18" customHeight="1">
      <c r="A52" s="3"/>
      <c r="B52" s="18"/>
      <c r="C52" s="182" t="s">
        <v>149</v>
      </c>
      <c r="D52" s="183"/>
      <c r="E52" s="183"/>
      <c r="F52" s="184"/>
      <c r="G52" s="41"/>
      <c r="H52" s="39"/>
      <c r="I52" s="39"/>
      <c r="J52" s="39"/>
      <c r="K52" s="41"/>
      <c r="L52" s="46">
        <f>SUBTOTAL(9,L53:L56)</f>
        <v>0</v>
      </c>
      <c r="M52" s="60"/>
      <c r="N52" s="46">
        <f>ROUNDDOWN(SUBTOTAL(9,N53:N56),0)</f>
        <v>600000</v>
      </c>
      <c r="O52" s="46">
        <f>SUBTOTAL(9,O53:O56)</f>
        <v>600000</v>
      </c>
      <c r="P52" s="52">
        <f>O52*1/2</f>
        <v>300000</v>
      </c>
      <c r="Q52" s="3"/>
    </row>
    <row r="53" spans="1:18" ht="18" customHeight="1">
      <c r="A53" s="3"/>
      <c r="B53" s="18"/>
      <c r="C53" s="19"/>
      <c r="D53" s="22" t="s">
        <v>158</v>
      </c>
      <c r="E53" s="121" t="s">
        <v>106</v>
      </c>
      <c r="F53" s="122" t="s">
        <v>102</v>
      </c>
      <c r="G53" s="123">
        <v>10000</v>
      </c>
      <c r="H53" s="124" t="str">
        <f>IF($E53="","","×")</f>
        <v>×</v>
      </c>
      <c r="I53" s="139">
        <v>10</v>
      </c>
      <c r="J53" s="139" t="s">
        <v>103</v>
      </c>
      <c r="K53" s="124" t="str">
        <f>IF($E53="","","＝")</f>
        <v>＝</v>
      </c>
      <c r="L53" s="218">
        <v>0</v>
      </c>
      <c r="M53" s="219">
        <v>0</v>
      </c>
      <c r="N53" s="152">
        <f>ROUNDDOWN(G53*I53,0)</f>
        <v>100000</v>
      </c>
      <c r="O53" s="131">
        <f t="shared" ref="O53:O56" si="55">N53</f>
        <v>100000</v>
      </c>
      <c r="P53" s="51"/>
      <c r="Q53" s="3"/>
      <c r="R53" s="151" t="s">
        <v>207</v>
      </c>
    </row>
    <row r="54" spans="1:18" ht="18" customHeight="1">
      <c r="A54" s="3"/>
      <c r="B54" s="18"/>
      <c r="C54" s="19"/>
      <c r="D54" s="23" t="s">
        <v>157</v>
      </c>
      <c r="E54" s="126" t="s">
        <v>107</v>
      </c>
      <c r="F54" s="127" t="s">
        <v>104</v>
      </c>
      <c r="G54" s="128">
        <v>100000</v>
      </c>
      <c r="H54" s="129" t="str">
        <f t="shared" ref="H54:H56" si="56">IF($E54="","","×")</f>
        <v>×</v>
      </c>
      <c r="I54" s="142">
        <v>5</v>
      </c>
      <c r="J54" s="142" t="s">
        <v>105</v>
      </c>
      <c r="K54" s="129" t="str">
        <f t="shared" ref="K54:K56" si="57">IF($E54="","","＝")</f>
        <v>＝</v>
      </c>
      <c r="L54" s="220">
        <v>0</v>
      </c>
      <c r="M54" s="221">
        <v>0</v>
      </c>
      <c r="N54" s="153">
        <f t="shared" ref="N54:N56" si="58">ROUNDDOWN(G54*I54,0)</f>
        <v>500000</v>
      </c>
      <c r="O54" s="134">
        <f t="shared" si="55"/>
        <v>500000</v>
      </c>
      <c r="P54" s="51"/>
      <c r="Q54" s="3"/>
    </row>
    <row r="55" spans="1:18" ht="18" customHeight="1">
      <c r="A55" s="3"/>
      <c r="B55" s="18"/>
      <c r="C55" s="19"/>
      <c r="D55" s="23" t="s">
        <v>159</v>
      </c>
      <c r="E55" s="172"/>
      <c r="F55" s="173" t="s">
        <v>30</v>
      </c>
      <c r="G55" s="14"/>
      <c r="H55" s="37" t="str">
        <f t="shared" si="56"/>
        <v/>
      </c>
      <c r="I55" s="15"/>
      <c r="J55" s="15"/>
      <c r="K55" s="37" t="str">
        <f t="shared" si="57"/>
        <v/>
      </c>
      <c r="L55" s="231">
        <v>0</v>
      </c>
      <c r="M55" s="232">
        <f t="shared" ref="M55:M56" si="59">L55-N55</f>
        <v>0</v>
      </c>
      <c r="N55" s="160">
        <f t="shared" si="58"/>
        <v>0</v>
      </c>
      <c r="O55" s="82">
        <f t="shared" si="55"/>
        <v>0</v>
      </c>
      <c r="P55" s="51"/>
      <c r="Q55" s="3"/>
    </row>
    <row r="56" spans="1:18" ht="18" customHeight="1">
      <c r="A56" s="3"/>
      <c r="B56" s="18"/>
      <c r="C56" s="19"/>
      <c r="D56" s="23" t="s">
        <v>160</v>
      </c>
      <c r="E56" s="172"/>
      <c r="F56" s="173" t="s">
        <v>30</v>
      </c>
      <c r="G56" s="14"/>
      <c r="H56" s="37" t="str">
        <f t="shared" si="56"/>
        <v/>
      </c>
      <c r="I56" s="15"/>
      <c r="J56" s="15"/>
      <c r="K56" s="37" t="str">
        <f t="shared" si="57"/>
        <v/>
      </c>
      <c r="L56" s="233">
        <v>0</v>
      </c>
      <c r="M56" s="234">
        <f t="shared" si="59"/>
        <v>0</v>
      </c>
      <c r="N56" s="162">
        <f t="shared" si="58"/>
        <v>0</v>
      </c>
      <c r="O56" s="82">
        <f t="shared" si="55"/>
        <v>0</v>
      </c>
      <c r="P56" s="51"/>
      <c r="Q56" s="3"/>
    </row>
    <row r="57" spans="1:18" ht="18" customHeight="1">
      <c r="A57" s="3"/>
      <c r="B57" s="17"/>
      <c r="C57" s="182" t="s">
        <v>151</v>
      </c>
      <c r="D57" s="183"/>
      <c r="E57" s="183"/>
      <c r="F57" s="184"/>
      <c r="G57" s="41"/>
      <c r="H57" s="39"/>
      <c r="I57" s="39"/>
      <c r="J57" s="39"/>
      <c r="K57" s="41"/>
      <c r="L57" s="46">
        <f>SUBTOTAL(9,L58:L62)</f>
        <v>0</v>
      </c>
      <c r="M57" s="60"/>
      <c r="N57" s="46">
        <f>ROUNDDOWN(SUBTOTAL(9,N58:N62),0)</f>
        <v>0</v>
      </c>
      <c r="O57" s="46">
        <f>SUBTOTAL(9,O58:O62)</f>
        <v>0</v>
      </c>
      <c r="P57" s="52">
        <f>O57*1/2</f>
        <v>0</v>
      </c>
      <c r="Q57" s="3"/>
    </row>
    <row r="58" spans="1:18" ht="18" customHeight="1">
      <c r="A58" s="3"/>
      <c r="B58" s="18"/>
      <c r="C58" s="19"/>
      <c r="D58" s="22" t="s">
        <v>161</v>
      </c>
      <c r="E58" s="105"/>
      <c r="F58" s="106" t="s">
        <v>30</v>
      </c>
      <c r="G58" s="11"/>
      <c r="H58" s="36" t="str">
        <f>IF($E58="","","×")</f>
        <v/>
      </c>
      <c r="I58" s="12"/>
      <c r="J58" s="12"/>
      <c r="K58" s="36" t="str">
        <f>IF($E58="","","＝")</f>
        <v/>
      </c>
      <c r="L58" s="84">
        <f t="shared" ref="L58:L62" si="60">ROUNDDOWN(G58*I58,0)</f>
        <v>0</v>
      </c>
      <c r="M58" s="157">
        <f>L58-N58</f>
        <v>0</v>
      </c>
      <c r="N58" s="158">
        <f>ROUNDUP(L58/1.1,0)</f>
        <v>0</v>
      </c>
      <c r="O58" s="80"/>
      <c r="P58" s="51"/>
      <c r="Q58" s="3"/>
    </row>
    <row r="59" spans="1:18" ht="18" customHeight="1">
      <c r="A59" s="3"/>
      <c r="B59" s="18"/>
      <c r="C59" s="19"/>
      <c r="D59" s="23" t="s">
        <v>162</v>
      </c>
      <c r="E59" s="103"/>
      <c r="F59" s="104" t="s">
        <v>30</v>
      </c>
      <c r="G59" s="14"/>
      <c r="H59" s="37" t="str">
        <f t="shared" ref="H59:H62" si="61">IF($E59="","","×")</f>
        <v/>
      </c>
      <c r="I59" s="15"/>
      <c r="J59" s="15"/>
      <c r="K59" s="37" t="str">
        <f t="shared" ref="K59:K62" si="62">IF($E59="","","＝")</f>
        <v/>
      </c>
      <c r="L59" s="81">
        <f t="shared" si="60"/>
        <v>0</v>
      </c>
      <c r="M59" s="159">
        <f t="shared" ref="M59:M62" si="63">L59-N59</f>
        <v>0</v>
      </c>
      <c r="N59" s="160">
        <f t="shared" ref="N59:N62" si="64">ROUNDUP(L59/1.1,0)</f>
        <v>0</v>
      </c>
      <c r="O59" s="82"/>
      <c r="P59" s="51"/>
      <c r="Q59" s="3"/>
    </row>
    <row r="60" spans="1:18" ht="18" customHeight="1">
      <c r="A60" s="3"/>
      <c r="B60" s="18"/>
      <c r="C60" s="19"/>
      <c r="D60" s="23" t="s">
        <v>163</v>
      </c>
      <c r="E60" s="103"/>
      <c r="F60" s="104" t="s">
        <v>30</v>
      </c>
      <c r="G60" s="14"/>
      <c r="H60" s="37" t="str">
        <f t="shared" si="61"/>
        <v/>
      </c>
      <c r="I60" s="15"/>
      <c r="J60" s="15"/>
      <c r="K60" s="37" t="str">
        <f t="shared" si="62"/>
        <v/>
      </c>
      <c r="L60" s="81">
        <f t="shared" si="60"/>
        <v>0</v>
      </c>
      <c r="M60" s="159">
        <f t="shared" si="63"/>
        <v>0</v>
      </c>
      <c r="N60" s="160">
        <f t="shared" si="64"/>
        <v>0</v>
      </c>
      <c r="O60" s="82"/>
      <c r="P60" s="51"/>
      <c r="Q60" s="3"/>
    </row>
    <row r="61" spans="1:18" ht="18" customHeight="1">
      <c r="A61" s="3"/>
      <c r="B61" s="18"/>
      <c r="C61" s="19"/>
      <c r="D61" s="23" t="s">
        <v>164</v>
      </c>
      <c r="E61" s="103"/>
      <c r="F61" s="104" t="s">
        <v>30</v>
      </c>
      <c r="G61" s="14"/>
      <c r="H61" s="37" t="str">
        <f t="shared" si="61"/>
        <v/>
      </c>
      <c r="I61" s="15"/>
      <c r="J61" s="15"/>
      <c r="K61" s="37" t="str">
        <f t="shared" si="62"/>
        <v/>
      </c>
      <c r="L61" s="81">
        <f t="shared" si="60"/>
        <v>0</v>
      </c>
      <c r="M61" s="159">
        <f t="shared" si="63"/>
        <v>0</v>
      </c>
      <c r="N61" s="160">
        <f t="shared" si="64"/>
        <v>0</v>
      </c>
      <c r="O61" s="82"/>
      <c r="P61" s="51"/>
      <c r="Q61" s="3"/>
    </row>
    <row r="62" spans="1:18" ht="18" customHeight="1">
      <c r="A62" s="3"/>
      <c r="B62" s="18"/>
      <c r="C62" s="19"/>
      <c r="D62" s="23" t="s">
        <v>165</v>
      </c>
      <c r="E62" s="103"/>
      <c r="F62" s="104" t="s">
        <v>30</v>
      </c>
      <c r="G62" s="14"/>
      <c r="H62" s="37" t="str">
        <f t="shared" si="61"/>
        <v/>
      </c>
      <c r="I62" s="15"/>
      <c r="J62" s="15"/>
      <c r="K62" s="37" t="str">
        <f t="shared" si="62"/>
        <v/>
      </c>
      <c r="L62" s="81">
        <f t="shared" si="60"/>
        <v>0</v>
      </c>
      <c r="M62" s="161">
        <f t="shared" si="63"/>
        <v>0</v>
      </c>
      <c r="N62" s="162">
        <f t="shared" si="64"/>
        <v>0</v>
      </c>
      <c r="O62" s="82"/>
      <c r="P62" s="51"/>
      <c r="Q62" s="3"/>
    </row>
    <row r="63" spans="1:18" ht="18" customHeight="1">
      <c r="A63" s="3"/>
      <c r="B63" s="18"/>
      <c r="C63" s="182" t="s">
        <v>152</v>
      </c>
      <c r="D63" s="183"/>
      <c r="E63" s="183"/>
      <c r="F63" s="184"/>
      <c r="G63" s="41"/>
      <c r="H63" s="39"/>
      <c r="I63" s="39"/>
      <c r="J63" s="39"/>
      <c r="K63" s="41"/>
      <c r="L63" s="46">
        <f>SUBTOTAL(9,L64:L68)</f>
        <v>0</v>
      </c>
      <c r="M63" s="60"/>
      <c r="N63" s="46">
        <f>ROUNDDOWN(SUBTOTAL(9,N64:N68),0)</f>
        <v>0</v>
      </c>
      <c r="O63" s="46">
        <f>SUBTOTAL(9,O64:O68)</f>
        <v>0</v>
      </c>
      <c r="P63" s="52">
        <f>O63*1/2</f>
        <v>0</v>
      </c>
      <c r="Q63" s="3"/>
    </row>
    <row r="64" spans="1:18" ht="18" customHeight="1">
      <c r="A64" s="3"/>
      <c r="B64" s="18"/>
      <c r="C64" s="19"/>
      <c r="D64" s="22" t="s">
        <v>166</v>
      </c>
      <c r="E64" s="105"/>
      <c r="F64" s="106" t="s">
        <v>30</v>
      </c>
      <c r="G64" s="11"/>
      <c r="H64" s="36" t="str">
        <f>IF($E64="","","×")</f>
        <v/>
      </c>
      <c r="I64" s="12"/>
      <c r="J64" s="12"/>
      <c r="K64" s="36" t="str">
        <f>IF($E64="","","＝")</f>
        <v/>
      </c>
      <c r="L64" s="235"/>
      <c r="M64" s="236"/>
      <c r="N64" s="158">
        <f>ROUNDDOWN(G64*I64,0)</f>
        <v>0</v>
      </c>
      <c r="O64" s="80"/>
      <c r="P64" s="51"/>
      <c r="Q64" s="3"/>
      <c r="R64" s="151" t="s">
        <v>206</v>
      </c>
    </row>
    <row r="65" spans="1:18" ht="18" customHeight="1">
      <c r="A65" s="3"/>
      <c r="B65" s="18"/>
      <c r="C65" s="19"/>
      <c r="D65" s="23" t="s">
        <v>167</v>
      </c>
      <c r="E65" s="172"/>
      <c r="F65" s="173" t="s">
        <v>30</v>
      </c>
      <c r="G65" s="14"/>
      <c r="H65" s="37" t="str">
        <f t="shared" ref="H65:H68" si="65">IF($E65="","","×")</f>
        <v/>
      </c>
      <c r="I65" s="15"/>
      <c r="J65" s="15"/>
      <c r="K65" s="37" t="str">
        <f t="shared" ref="K65:K68" si="66">IF($E65="","","＝")</f>
        <v/>
      </c>
      <c r="L65" s="231"/>
      <c r="M65" s="232"/>
      <c r="N65" s="160">
        <f>ROUNDDOWN(G65*I65,0)</f>
        <v>0</v>
      </c>
      <c r="O65" s="82"/>
      <c r="P65" s="51"/>
      <c r="Q65" s="3"/>
    </row>
    <row r="66" spans="1:18" ht="18" customHeight="1">
      <c r="A66" s="3"/>
      <c r="B66" s="18"/>
      <c r="C66" s="19"/>
      <c r="D66" s="23" t="s">
        <v>168</v>
      </c>
      <c r="E66" s="172"/>
      <c r="F66" s="173" t="s">
        <v>30</v>
      </c>
      <c r="G66" s="14"/>
      <c r="H66" s="37" t="str">
        <f t="shared" si="65"/>
        <v/>
      </c>
      <c r="I66" s="15"/>
      <c r="J66" s="15"/>
      <c r="K66" s="37" t="str">
        <f t="shared" si="66"/>
        <v/>
      </c>
      <c r="L66" s="231"/>
      <c r="M66" s="232"/>
      <c r="N66" s="160">
        <f t="shared" ref="N66:N68" si="67">ROUNDDOWN(G66*I66,0)</f>
        <v>0</v>
      </c>
      <c r="O66" s="82"/>
      <c r="P66" s="51"/>
      <c r="Q66" s="3"/>
    </row>
    <row r="67" spans="1:18" ht="18" customHeight="1">
      <c r="A67" s="3"/>
      <c r="B67" s="18"/>
      <c r="C67" s="19"/>
      <c r="D67" s="23" t="s">
        <v>169</v>
      </c>
      <c r="E67" s="172"/>
      <c r="F67" s="173" t="s">
        <v>30</v>
      </c>
      <c r="G67" s="14"/>
      <c r="H67" s="37" t="str">
        <f t="shared" si="65"/>
        <v/>
      </c>
      <c r="I67" s="15"/>
      <c r="J67" s="15"/>
      <c r="K67" s="37" t="str">
        <f t="shared" si="66"/>
        <v/>
      </c>
      <c r="L67" s="231"/>
      <c r="M67" s="232"/>
      <c r="N67" s="160">
        <f t="shared" si="67"/>
        <v>0</v>
      </c>
      <c r="O67" s="82"/>
      <c r="P67" s="51"/>
      <c r="Q67" s="3"/>
    </row>
    <row r="68" spans="1:18" ht="18" customHeight="1">
      <c r="A68" s="3"/>
      <c r="B68" s="18"/>
      <c r="C68" s="19"/>
      <c r="D68" s="23" t="s">
        <v>170</v>
      </c>
      <c r="E68" s="172"/>
      <c r="F68" s="173" t="s">
        <v>30</v>
      </c>
      <c r="G68" s="14"/>
      <c r="H68" s="37" t="str">
        <f t="shared" si="65"/>
        <v/>
      </c>
      <c r="I68" s="15"/>
      <c r="J68" s="15"/>
      <c r="K68" s="37" t="str">
        <f t="shared" si="66"/>
        <v/>
      </c>
      <c r="L68" s="233"/>
      <c r="M68" s="234"/>
      <c r="N68" s="162">
        <f t="shared" si="67"/>
        <v>0</v>
      </c>
      <c r="O68" s="82"/>
      <c r="P68" s="51"/>
      <c r="Q68" s="3"/>
    </row>
    <row r="69" spans="1:18" ht="18" customHeight="1">
      <c r="A69" s="3"/>
      <c r="B69" s="17"/>
      <c r="C69" s="182" t="s">
        <v>82</v>
      </c>
      <c r="D69" s="183"/>
      <c r="E69" s="183"/>
      <c r="F69" s="184"/>
      <c r="G69" s="41"/>
      <c r="H69" s="39"/>
      <c r="I69" s="39"/>
      <c r="J69" s="39"/>
      <c r="K69" s="41"/>
      <c r="L69" s="46">
        <f>SUBTOTAL(9,L70:L73)</f>
        <v>100000</v>
      </c>
      <c r="M69" s="60"/>
      <c r="N69" s="46">
        <f>ROUNDDOWN(SUBTOTAL(9,N70:N73),0)</f>
        <v>90910</v>
      </c>
      <c r="O69" s="46">
        <f>SUBTOTAL(9,O70:O73)</f>
        <v>90910</v>
      </c>
      <c r="P69" s="52">
        <f>O69*1/2</f>
        <v>45455</v>
      </c>
      <c r="Q69" s="3"/>
    </row>
    <row r="70" spans="1:18" ht="18" customHeight="1">
      <c r="A70" s="3"/>
      <c r="B70" s="18"/>
      <c r="C70" s="19"/>
      <c r="D70" s="22" t="s">
        <v>35</v>
      </c>
      <c r="E70" s="121" t="s">
        <v>111</v>
      </c>
      <c r="F70" s="122" t="s">
        <v>108</v>
      </c>
      <c r="G70" s="123">
        <v>5</v>
      </c>
      <c r="H70" s="124" t="str">
        <f>IF($E70="","","×")</f>
        <v>×</v>
      </c>
      <c r="I70" s="139">
        <v>10000</v>
      </c>
      <c r="J70" s="139" t="s">
        <v>109</v>
      </c>
      <c r="K70" s="124" t="str">
        <f>IF($E70="","","＝")</f>
        <v>＝</v>
      </c>
      <c r="L70" s="143">
        <f t="shared" ref="L70:L72" si="68">ROUNDDOWN(G70*I70,0)</f>
        <v>50000</v>
      </c>
      <c r="M70" s="149">
        <f>L70-N70</f>
        <v>4545</v>
      </c>
      <c r="N70" s="152">
        <f>ROUNDUP(L70/1.1,0)</f>
        <v>45455</v>
      </c>
      <c r="O70" s="134">
        <f t="shared" ref="O70:O73" si="69">N70</f>
        <v>45455</v>
      </c>
      <c r="P70" s="51"/>
      <c r="Q70" s="3"/>
    </row>
    <row r="71" spans="1:18" ht="18" customHeight="1">
      <c r="A71" s="3"/>
      <c r="B71" s="18"/>
      <c r="C71" s="19"/>
      <c r="D71" s="23" t="s">
        <v>36</v>
      </c>
      <c r="E71" s="126" t="s">
        <v>112</v>
      </c>
      <c r="F71" s="127" t="s">
        <v>108</v>
      </c>
      <c r="G71" s="128">
        <v>5</v>
      </c>
      <c r="H71" s="129" t="str">
        <f>IF($E71="","","×")</f>
        <v>×</v>
      </c>
      <c r="I71" s="142">
        <v>10000</v>
      </c>
      <c r="J71" s="142" t="s">
        <v>110</v>
      </c>
      <c r="K71" s="129" t="str">
        <f>IF($E71="","","＝")</f>
        <v>＝</v>
      </c>
      <c r="L71" s="133">
        <f t="shared" si="68"/>
        <v>50000</v>
      </c>
      <c r="M71" s="155">
        <f t="shared" ref="M71:M73" si="70">L71-N71</f>
        <v>4545</v>
      </c>
      <c r="N71" s="153">
        <f t="shared" ref="N71:N73" si="71">ROUNDUP(L71/1.1,0)</f>
        <v>45455</v>
      </c>
      <c r="O71" s="134">
        <f t="shared" si="69"/>
        <v>45455</v>
      </c>
      <c r="P71" s="51"/>
      <c r="Q71" s="3"/>
    </row>
    <row r="72" spans="1:18" ht="18" customHeight="1">
      <c r="A72" s="3"/>
      <c r="B72" s="18"/>
      <c r="C72" s="19"/>
      <c r="D72" s="23" t="s">
        <v>37</v>
      </c>
      <c r="E72" s="119"/>
      <c r="F72" s="120" t="s">
        <v>30</v>
      </c>
      <c r="G72" s="14"/>
      <c r="H72" s="37" t="str">
        <f t="shared" ref="H72:H73" si="72">IF($E72="","","×")</f>
        <v/>
      </c>
      <c r="I72" s="15"/>
      <c r="J72" s="15"/>
      <c r="K72" s="37" t="str">
        <f t="shared" ref="K72:K73" si="73">IF($E72="","","＝")</f>
        <v/>
      </c>
      <c r="L72" s="81">
        <f t="shared" si="68"/>
        <v>0</v>
      </c>
      <c r="M72" s="155">
        <f t="shared" si="70"/>
        <v>0</v>
      </c>
      <c r="N72" s="153">
        <f t="shared" si="71"/>
        <v>0</v>
      </c>
      <c r="O72" s="134">
        <f t="shared" si="69"/>
        <v>0</v>
      </c>
      <c r="P72" s="51"/>
      <c r="Q72" s="3"/>
    </row>
    <row r="73" spans="1:18" ht="18" customHeight="1">
      <c r="A73" s="3"/>
      <c r="B73" s="18"/>
      <c r="C73" s="19"/>
      <c r="D73" s="23" t="s">
        <v>37</v>
      </c>
      <c r="E73" s="103"/>
      <c r="F73" s="104" t="s">
        <v>30</v>
      </c>
      <c r="G73" s="14"/>
      <c r="H73" s="37" t="str">
        <f t="shared" si="72"/>
        <v/>
      </c>
      <c r="I73" s="15"/>
      <c r="J73" s="15"/>
      <c r="K73" s="37" t="str">
        <f t="shared" si="73"/>
        <v/>
      </c>
      <c r="L73" s="81">
        <f t="shared" ref="L73" si="74">ROUNDDOWN(G73*I73,0)</f>
        <v>0</v>
      </c>
      <c r="M73" s="156">
        <f t="shared" si="70"/>
        <v>0</v>
      </c>
      <c r="N73" s="154">
        <f t="shared" si="71"/>
        <v>0</v>
      </c>
      <c r="O73" s="134">
        <f t="shared" si="69"/>
        <v>0</v>
      </c>
      <c r="P73" s="51"/>
      <c r="Q73" s="3"/>
    </row>
    <row r="74" spans="1:18" ht="18" customHeight="1">
      <c r="A74" s="3"/>
      <c r="B74" s="17"/>
      <c r="C74" s="182" t="s">
        <v>171</v>
      </c>
      <c r="D74" s="183"/>
      <c r="E74" s="183"/>
      <c r="F74" s="184"/>
      <c r="G74" s="41"/>
      <c r="H74" s="39"/>
      <c r="I74" s="39"/>
      <c r="J74" s="39"/>
      <c r="K74" s="41"/>
      <c r="L74" s="46">
        <f>SUBTOTAL(9,L75:L79)</f>
        <v>780000</v>
      </c>
      <c r="M74" s="60"/>
      <c r="N74" s="46">
        <f>ROUNDDOWN(SUBTOTAL(9,N75:N79),0)</f>
        <v>709092</v>
      </c>
      <c r="O74" s="46">
        <f>SUBTOTAL(9,O75:O79)</f>
        <v>709092</v>
      </c>
      <c r="P74" s="52">
        <f>O74*1/2</f>
        <v>354546</v>
      </c>
      <c r="Q74" s="3"/>
    </row>
    <row r="75" spans="1:18" ht="18" customHeight="1">
      <c r="A75" s="3"/>
      <c r="B75" s="18"/>
      <c r="C75" s="19"/>
      <c r="D75" s="243" t="s">
        <v>176</v>
      </c>
      <c r="E75" s="126" t="s">
        <v>173</v>
      </c>
      <c r="F75" s="127" t="s">
        <v>113</v>
      </c>
      <c r="G75" s="123">
        <v>5000</v>
      </c>
      <c r="H75" s="124" t="str">
        <f>IF($E75="","","×")</f>
        <v>×</v>
      </c>
      <c r="I75" s="125">
        <v>120</v>
      </c>
      <c r="J75" s="139" t="str">
        <f>IF($E75="","","時間")</f>
        <v>時間</v>
      </c>
      <c r="K75" s="124" t="str">
        <f>IF($E75="","","＝")</f>
        <v>＝</v>
      </c>
      <c r="L75" s="152">
        <f>ROUNDDOWN(G75*I75,0)</f>
        <v>600000</v>
      </c>
      <c r="M75" s="149">
        <f>L75-N75</f>
        <v>54545</v>
      </c>
      <c r="N75" s="152">
        <f>ROUNDUP(L75/1.1,0)</f>
        <v>545455</v>
      </c>
      <c r="O75" s="131">
        <f t="shared" ref="O75:O76" si="75">N75</f>
        <v>545455</v>
      </c>
      <c r="P75" s="51"/>
      <c r="Q75" s="3"/>
      <c r="R75" s="169"/>
    </row>
    <row r="76" spans="1:18" ht="18" customHeight="1">
      <c r="A76" s="3"/>
      <c r="B76" s="18"/>
      <c r="C76" s="19"/>
      <c r="D76" s="244" t="s">
        <v>177</v>
      </c>
      <c r="E76" s="126" t="s">
        <v>174</v>
      </c>
      <c r="F76" s="127" t="s">
        <v>114</v>
      </c>
      <c r="G76" s="128">
        <v>3000</v>
      </c>
      <c r="H76" s="129" t="str">
        <f t="shared" ref="H76" si="76">IF($E76="","","×")</f>
        <v>×</v>
      </c>
      <c r="I76" s="130">
        <v>60</v>
      </c>
      <c r="J76" s="142" t="str">
        <f t="shared" ref="J76" si="77">IF($E76="","","時間")</f>
        <v>時間</v>
      </c>
      <c r="K76" s="129" t="str">
        <f t="shared" ref="K76" si="78">IF($E76="","","＝")</f>
        <v>＝</v>
      </c>
      <c r="L76" s="153">
        <f t="shared" ref="L76:L79" si="79">ROUNDDOWN(G76*I76,0)</f>
        <v>180000</v>
      </c>
      <c r="M76" s="155">
        <f t="shared" ref="M76:M79" si="80">L76-N76</f>
        <v>16363</v>
      </c>
      <c r="N76" s="153">
        <f t="shared" ref="N76:N79" si="81">ROUNDUP(L76/1.1,0)</f>
        <v>163637</v>
      </c>
      <c r="O76" s="134">
        <f t="shared" si="75"/>
        <v>163637</v>
      </c>
      <c r="P76" s="51"/>
      <c r="Q76" s="3"/>
    </row>
    <row r="77" spans="1:18" ht="18" customHeight="1">
      <c r="A77" s="3"/>
      <c r="B77" s="18"/>
      <c r="C77" s="19"/>
      <c r="D77" s="244" t="s">
        <v>178</v>
      </c>
      <c r="E77" s="103"/>
      <c r="F77" s="104" t="s">
        <v>30</v>
      </c>
      <c r="G77" s="14"/>
      <c r="H77" s="37"/>
      <c r="I77" s="16"/>
      <c r="J77" s="15" t="str">
        <f>IF($E77="","","時間")</f>
        <v/>
      </c>
      <c r="K77" s="37" t="str">
        <f>IF($E77="","","＝")</f>
        <v/>
      </c>
      <c r="L77" s="160">
        <f t="shared" si="79"/>
        <v>0</v>
      </c>
      <c r="M77" s="159">
        <f t="shared" si="80"/>
        <v>0</v>
      </c>
      <c r="N77" s="160">
        <f t="shared" si="81"/>
        <v>0</v>
      </c>
      <c r="O77" s="82">
        <f t="shared" ref="O77:O79" si="82">N77</f>
        <v>0</v>
      </c>
      <c r="P77" s="51"/>
      <c r="Q77" s="3"/>
    </row>
    <row r="78" spans="1:18" ht="18" customHeight="1">
      <c r="A78" s="3"/>
      <c r="B78" s="18"/>
      <c r="C78" s="19"/>
      <c r="D78" s="244" t="s">
        <v>179</v>
      </c>
      <c r="E78" s="103"/>
      <c r="F78" s="104" t="s">
        <v>30</v>
      </c>
      <c r="G78" s="14"/>
      <c r="H78" s="37"/>
      <c r="I78" s="16"/>
      <c r="J78" s="15" t="str">
        <f t="shared" ref="J78:J79" si="83">IF($E78="","","時間")</f>
        <v/>
      </c>
      <c r="K78" s="37" t="str">
        <f t="shared" ref="K78:K79" si="84">IF($E78="","","＝")</f>
        <v/>
      </c>
      <c r="L78" s="160">
        <f t="shared" si="79"/>
        <v>0</v>
      </c>
      <c r="M78" s="159">
        <f t="shared" si="80"/>
        <v>0</v>
      </c>
      <c r="N78" s="160">
        <f t="shared" si="81"/>
        <v>0</v>
      </c>
      <c r="O78" s="82">
        <f t="shared" si="82"/>
        <v>0</v>
      </c>
      <c r="P78" s="51"/>
      <c r="Q78" s="3"/>
    </row>
    <row r="79" spans="1:18" ht="18" customHeight="1">
      <c r="A79" s="3"/>
      <c r="B79" s="18"/>
      <c r="C79" s="19"/>
      <c r="D79" s="245" t="s">
        <v>180</v>
      </c>
      <c r="E79" s="103"/>
      <c r="F79" s="104" t="s">
        <v>30</v>
      </c>
      <c r="G79" s="14"/>
      <c r="H79" s="37" t="str">
        <f t="shared" ref="H79" si="85">IF($E79="","","×")</f>
        <v/>
      </c>
      <c r="I79" s="16"/>
      <c r="J79" s="15" t="str">
        <f t="shared" si="83"/>
        <v/>
      </c>
      <c r="K79" s="37" t="str">
        <f t="shared" si="84"/>
        <v/>
      </c>
      <c r="L79" s="162">
        <f t="shared" si="79"/>
        <v>0</v>
      </c>
      <c r="M79" s="161">
        <f t="shared" si="80"/>
        <v>0</v>
      </c>
      <c r="N79" s="162">
        <f t="shared" si="81"/>
        <v>0</v>
      </c>
      <c r="O79" s="82">
        <f t="shared" si="82"/>
        <v>0</v>
      </c>
      <c r="P79" s="51"/>
      <c r="Q79" s="3"/>
    </row>
    <row r="80" spans="1:18" ht="18" customHeight="1">
      <c r="A80" s="3"/>
      <c r="B80" s="18"/>
      <c r="C80" s="182" t="s">
        <v>172</v>
      </c>
      <c r="D80" s="183"/>
      <c r="E80" s="183"/>
      <c r="F80" s="184"/>
      <c r="G80" s="41"/>
      <c r="H80" s="39"/>
      <c r="I80" s="39"/>
      <c r="J80" s="39"/>
      <c r="K80" s="41"/>
      <c r="L80" s="46">
        <f>SUBTOTAL(9,L81:L85)</f>
        <v>0</v>
      </c>
      <c r="M80" s="60"/>
      <c r="N80" s="46">
        <f>ROUNDDOWN(SUBTOTAL(9,N81:N85),0)</f>
        <v>780000</v>
      </c>
      <c r="O80" s="46">
        <f>SUBTOTAL(9,O81:O85)</f>
        <v>780000</v>
      </c>
      <c r="P80" s="52">
        <f>O80*1/2</f>
        <v>390000</v>
      </c>
      <c r="Q80" s="3"/>
    </row>
    <row r="81" spans="1:18" ht="18" customHeight="1">
      <c r="A81" s="3"/>
      <c r="B81" s="18"/>
      <c r="C81" s="19"/>
      <c r="D81" s="22" t="s">
        <v>183</v>
      </c>
      <c r="E81" s="126" t="s">
        <v>115</v>
      </c>
      <c r="F81" s="127" t="s">
        <v>113</v>
      </c>
      <c r="G81" s="123">
        <v>5000</v>
      </c>
      <c r="H81" s="124" t="str">
        <f>IF($E81="","","×")</f>
        <v>×</v>
      </c>
      <c r="I81" s="125">
        <v>120</v>
      </c>
      <c r="J81" s="139" t="str">
        <f>IF($E81="","","時間")</f>
        <v>時間</v>
      </c>
      <c r="K81" s="124" t="str">
        <f>IF($E81="","","＝")</f>
        <v>＝</v>
      </c>
      <c r="L81" s="237">
        <v>0</v>
      </c>
      <c r="M81" s="238">
        <v>0</v>
      </c>
      <c r="N81" s="143">
        <f>ROUNDDOWN(G81*I81,0)</f>
        <v>600000</v>
      </c>
      <c r="O81" s="131">
        <f t="shared" ref="O81:O85" si="86">N81</f>
        <v>600000</v>
      </c>
      <c r="P81" s="51"/>
      <c r="Q81" s="3"/>
      <c r="R81" s="151" t="s">
        <v>211</v>
      </c>
    </row>
    <row r="82" spans="1:18" ht="18" customHeight="1">
      <c r="A82" s="3"/>
      <c r="B82" s="18"/>
      <c r="C82" s="19"/>
      <c r="D82" s="23" t="s">
        <v>184</v>
      </c>
      <c r="E82" s="126" t="s">
        <v>116</v>
      </c>
      <c r="F82" s="127" t="s">
        <v>114</v>
      </c>
      <c r="G82" s="128">
        <v>3000</v>
      </c>
      <c r="H82" s="129" t="str">
        <f t="shared" ref="H82" si="87">IF($E82="","","×")</f>
        <v>×</v>
      </c>
      <c r="I82" s="130">
        <v>60</v>
      </c>
      <c r="J82" s="142" t="str">
        <f t="shared" ref="J82" si="88">IF($E82="","","時間")</f>
        <v>時間</v>
      </c>
      <c r="K82" s="129" t="str">
        <f t="shared" ref="K82" si="89">IF($E82="","","＝")</f>
        <v>＝</v>
      </c>
      <c r="L82" s="239">
        <v>0</v>
      </c>
      <c r="M82" s="240">
        <v>0</v>
      </c>
      <c r="N82" s="133">
        <f>ROUNDDOWN(G82*I82,0)</f>
        <v>180000</v>
      </c>
      <c r="O82" s="134">
        <f t="shared" si="86"/>
        <v>180000</v>
      </c>
      <c r="P82" s="51"/>
      <c r="Q82" s="3"/>
    </row>
    <row r="83" spans="1:18" ht="18" customHeight="1">
      <c r="A83" s="3"/>
      <c r="B83" s="18"/>
      <c r="C83" s="19"/>
      <c r="D83" s="23" t="s">
        <v>185</v>
      </c>
      <c r="E83" s="172"/>
      <c r="F83" s="173" t="s">
        <v>30</v>
      </c>
      <c r="G83" s="14"/>
      <c r="H83" s="37"/>
      <c r="I83" s="16"/>
      <c r="J83" s="15" t="str">
        <f>IF($E83="","","時間")</f>
        <v/>
      </c>
      <c r="K83" s="37" t="str">
        <f>IF($E83="","","＝")</f>
        <v/>
      </c>
      <c r="L83" s="241">
        <f t="shared" ref="L83:L85" si="90">ROUNDDOWN(G83*I83,0)</f>
        <v>0</v>
      </c>
      <c r="M83" s="242">
        <v>0</v>
      </c>
      <c r="N83" s="81">
        <f t="shared" ref="N83:N85" si="91">L83-M83</f>
        <v>0</v>
      </c>
      <c r="O83" s="82">
        <f t="shared" si="86"/>
        <v>0</v>
      </c>
      <c r="P83" s="51"/>
      <c r="Q83" s="3"/>
    </row>
    <row r="84" spans="1:18" ht="18" customHeight="1">
      <c r="A84" s="3"/>
      <c r="B84" s="18"/>
      <c r="C84" s="19"/>
      <c r="D84" s="23" t="s">
        <v>186</v>
      </c>
      <c r="E84" s="172"/>
      <c r="F84" s="173" t="s">
        <v>30</v>
      </c>
      <c r="G84" s="14"/>
      <c r="H84" s="37"/>
      <c r="I84" s="16"/>
      <c r="J84" s="15" t="str">
        <f t="shared" ref="J84:J85" si="92">IF($E84="","","時間")</f>
        <v/>
      </c>
      <c r="K84" s="37" t="str">
        <f t="shared" ref="K84:K85" si="93">IF($E84="","","＝")</f>
        <v/>
      </c>
      <c r="L84" s="241">
        <f t="shared" si="90"/>
        <v>0</v>
      </c>
      <c r="M84" s="242">
        <v>0</v>
      </c>
      <c r="N84" s="81">
        <f t="shared" si="91"/>
        <v>0</v>
      </c>
      <c r="O84" s="82">
        <f t="shared" si="86"/>
        <v>0</v>
      </c>
      <c r="P84" s="51"/>
      <c r="Q84" s="3"/>
    </row>
    <row r="85" spans="1:18" ht="18" customHeight="1">
      <c r="A85" s="3"/>
      <c r="B85" s="18"/>
      <c r="C85" s="19"/>
      <c r="D85" s="23" t="s">
        <v>187</v>
      </c>
      <c r="E85" s="172"/>
      <c r="F85" s="173" t="s">
        <v>30</v>
      </c>
      <c r="G85" s="14"/>
      <c r="H85" s="37" t="str">
        <f t="shared" ref="H85" si="94">IF($E85="","","×")</f>
        <v/>
      </c>
      <c r="I85" s="16"/>
      <c r="J85" s="15" t="str">
        <f t="shared" si="92"/>
        <v/>
      </c>
      <c r="K85" s="37" t="str">
        <f t="shared" si="93"/>
        <v/>
      </c>
      <c r="L85" s="241">
        <f t="shared" si="90"/>
        <v>0</v>
      </c>
      <c r="M85" s="242">
        <v>0</v>
      </c>
      <c r="N85" s="81">
        <f t="shared" si="91"/>
        <v>0</v>
      </c>
      <c r="O85" s="82">
        <f t="shared" si="86"/>
        <v>0</v>
      </c>
      <c r="P85" s="51"/>
      <c r="Q85" s="3"/>
    </row>
    <row r="86" spans="1:18" ht="18" customHeight="1">
      <c r="A86" s="3"/>
      <c r="B86" s="17"/>
      <c r="C86" s="182" t="s">
        <v>175</v>
      </c>
      <c r="D86" s="183"/>
      <c r="E86" s="183"/>
      <c r="F86" s="184"/>
      <c r="G86" s="41"/>
      <c r="H86" s="39"/>
      <c r="I86" s="39"/>
      <c r="J86" s="39"/>
      <c r="K86" s="41"/>
      <c r="L86" s="46">
        <f>SUBTOTAL(9,L87:L91)</f>
        <v>1000000</v>
      </c>
      <c r="M86" s="60"/>
      <c r="N86" s="46">
        <f>ROUNDDOWN(SUBTOTAL(9,N87:N91),0)</f>
        <v>909092</v>
      </c>
      <c r="O86" s="46">
        <f>SUBTOTAL(9,O87:O91)</f>
        <v>909092</v>
      </c>
      <c r="P86" s="52">
        <f>O86*1/2</f>
        <v>454546</v>
      </c>
      <c r="Q86" s="3"/>
    </row>
    <row r="87" spans="1:18" ht="18" customHeight="1">
      <c r="A87" s="3"/>
      <c r="B87" s="24"/>
      <c r="C87" s="25"/>
      <c r="D87" s="22" t="s">
        <v>38</v>
      </c>
      <c r="E87" s="140" t="s">
        <v>120</v>
      </c>
      <c r="F87" s="141" t="s">
        <v>117</v>
      </c>
      <c r="G87" s="128">
        <v>500000</v>
      </c>
      <c r="H87" s="129" t="str">
        <f>IF($E87="","","×")</f>
        <v>×</v>
      </c>
      <c r="I87" s="142">
        <v>1</v>
      </c>
      <c r="J87" s="142" t="s">
        <v>118</v>
      </c>
      <c r="K87" s="144" t="str">
        <f>IF($E87="","","＝")</f>
        <v>＝</v>
      </c>
      <c r="L87" s="133">
        <f>ROUNDDOWN(G87*I87,0)</f>
        <v>500000</v>
      </c>
      <c r="M87" s="134">
        <f>L87-N87</f>
        <v>45454</v>
      </c>
      <c r="N87" s="133">
        <f>ROUNDUP(L87/1.1,0)</f>
        <v>454546</v>
      </c>
      <c r="O87" s="134">
        <f>N87</f>
        <v>454546</v>
      </c>
      <c r="P87" s="51"/>
      <c r="Q87" s="3"/>
    </row>
    <row r="88" spans="1:18" ht="18" customHeight="1">
      <c r="A88" s="3"/>
      <c r="B88" s="24"/>
      <c r="C88" s="25"/>
      <c r="D88" s="23" t="s">
        <v>181</v>
      </c>
      <c r="E88" s="140" t="s">
        <v>120</v>
      </c>
      <c r="F88" s="141" t="s">
        <v>119</v>
      </c>
      <c r="G88" s="128">
        <v>500000</v>
      </c>
      <c r="H88" s="129" t="str">
        <f>IF($E88="","","×")</f>
        <v>×</v>
      </c>
      <c r="I88" s="142">
        <v>1</v>
      </c>
      <c r="J88" s="142" t="s">
        <v>118</v>
      </c>
      <c r="K88" s="144" t="str">
        <f>IF($E88="","","＝")</f>
        <v>＝</v>
      </c>
      <c r="L88" s="133">
        <f>ROUNDDOWN(G88*I88,0)</f>
        <v>500000</v>
      </c>
      <c r="M88" s="134">
        <f t="shared" ref="M88:M91" si="95">L88-N88</f>
        <v>45454</v>
      </c>
      <c r="N88" s="133">
        <f t="shared" ref="N88:N91" si="96">ROUNDUP(L88/1.1,0)</f>
        <v>454546</v>
      </c>
      <c r="O88" s="134">
        <f>N88</f>
        <v>454546</v>
      </c>
      <c r="P88" s="51"/>
      <c r="Q88" s="3"/>
    </row>
    <row r="89" spans="1:18" ht="18" customHeight="1">
      <c r="A89" s="3"/>
      <c r="B89" s="24"/>
      <c r="C89" s="25"/>
      <c r="D89" s="23" t="s">
        <v>39</v>
      </c>
      <c r="E89" s="103"/>
      <c r="F89" s="104"/>
      <c r="G89" s="14"/>
      <c r="H89" s="37"/>
      <c r="I89" s="16"/>
      <c r="J89" s="15"/>
      <c r="K89" s="37"/>
      <c r="L89" s="81">
        <f t="shared" ref="L89:L91" si="97">ROUNDDOWN(G89*I89,0)</f>
        <v>0</v>
      </c>
      <c r="M89" s="134">
        <f t="shared" si="95"/>
        <v>0</v>
      </c>
      <c r="N89" s="133">
        <f t="shared" si="96"/>
        <v>0</v>
      </c>
      <c r="O89" s="82">
        <f t="shared" ref="O89:O91" si="98">N89</f>
        <v>0</v>
      </c>
      <c r="P89" s="51"/>
      <c r="Q89" s="3"/>
    </row>
    <row r="90" spans="1:18" ht="18" customHeight="1">
      <c r="A90" s="3"/>
      <c r="B90" s="24"/>
      <c r="C90" s="25"/>
      <c r="D90" s="23" t="s">
        <v>40</v>
      </c>
      <c r="E90" s="103"/>
      <c r="F90" s="104"/>
      <c r="G90" s="14"/>
      <c r="H90" s="37"/>
      <c r="I90" s="16"/>
      <c r="J90" s="15"/>
      <c r="K90" s="37"/>
      <c r="L90" s="81">
        <f t="shared" si="97"/>
        <v>0</v>
      </c>
      <c r="M90" s="134">
        <f t="shared" si="95"/>
        <v>0</v>
      </c>
      <c r="N90" s="133">
        <f t="shared" si="96"/>
        <v>0</v>
      </c>
      <c r="O90" s="82">
        <f t="shared" si="98"/>
        <v>0</v>
      </c>
      <c r="P90" s="51"/>
      <c r="Q90" s="3"/>
    </row>
    <row r="91" spans="1:18" ht="18" customHeight="1">
      <c r="A91" s="3"/>
      <c r="B91" s="24"/>
      <c r="C91" s="25"/>
      <c r="D91" s="23" t="s">
        <v>41</v>
      </c>
      <c r="E91" s="103"/>
      <c r="F91" s="104"/>
      <c r="G91" s="14"/>
      <c r="H91" s="37"/>
      <c r="I91" s="16"/>
      <c r="J91" s="15"/>
      <c r="K91" s="37"/>
      <c r="L91" s="81">
        <f t="shared" si="97"/>
        <v>0</v>
      </c>
      <c r="M91" s="134">
        <f t="shared" si="95"/>
        <v>0</v>
      </c>
      <c r="N91" s="133">
        <f t="shared" si="96"/>
        <v>0</v>
      </c>
      <c r="O91" s="82">
        <f t="shared" si="98"/>
        <v>0</v>
      </c>
      <c r="P91" s="51"/>
      <c r="Q91" s="3"/>
    </row>
    <row r="92" spans="1:18" ht="18" customHeight="1">
      <c r="A92" s="3"/>
      <c r="B92" s="24"/>
      <c r="C92" s="182" t="s">
        <v>182</v>
      </c>
      <c r="D92" s="183"/>
      <c r="E92" s="183"/>
      <c r="F92" s="184"/>
      <c r="G92" s="41"/>
      <c r="H92" s="39"/>
      <c r="I92" s="39"/>
      <c r="J92" s="39"/>
      <c r="K92" s="41"/>
      <c r="L92" s="46">
        <f>SUBTOTAL(9,L93:L97)</f>
        <v>0</v>
      </c>
      <c r="M92" s="60"/>
      <c r="N92" s="46">
        <f>ROUNDDOWN(SUBTOTAL(9,N93:N97),0)</f>
        <v>1000000</v>
      </c>
      <c r="O92" s="46">
        <f>SUBTOTAL(9,O93:O97)</f>
        <v>1000000</v>
      </c>
      <c r="P92" s="52">
        <f>O92*1/2</f>
        <v>500000</v>
      </c>
      <c r="Q92" s="3"/>
    </row>
    <row r="93" spans="1:18" ht="18" customHeight="1">
      <c r="A93" s="3"/>
      <c r="B93" s="24"/>
      <c r="C93" s="25"/>
      <c r="D93" s="243" t="s">
        <v>188</v>
      </c>
      <c r="E93" s="140" t="s">
        <v>120</v>
      </c>
      <c r="F93" s="141" t="s">
        <v>117</v>
      </c>
      <c r="G93" s="128">
        <v>500000</v>
      </c>
      <c r="H93" s="129" t="str">
        <f>IF($E93="","","×")</f>
        <v>×</v>
      </c>
      <c r="I93" s="142">
        <v>1</v>
      </c>
      <c r="J93" s="142" t="s">
        <v>118</v>
      </c>
      <c r="K93" s="144" t="str">
        <f>IF($E93="","","＝")</f>
        <v>＝</v>
      </c>
      <c r="L93" s="225">
        <v>0</v>
      </c>
      <c r="M93" s="213">
        <v>0</v>
      </c>
      <c r="N93" s="133">
        <f>ROUNDDOWN(G93*I93,0)</f>
        <v>500000</v>
      </c>
      <c r="O93" s="134">
        <f>N93</f>
        <v>500000</v>
      </c>
      <c r="P93" s="51"/>
      <c r="Q93" s="3"/>
      <c r="R93" s="151" t="s">
        <v>210</v>
      </c>
    </row>
    <row r="94" spans="1:18" ht="18" customHeight="1">
      <c r="A94" s="3"/>
      <c r="B94" s="24"/>
      <c r="C94" s="25"/>
      <c r="D94" s="244" t="s">
        <v>189</v>
      </c>
      <c r="E94" s="140" t="s">
        <v>120</v>
      </c>
      <c r="F94" s="141" t="s">
        <v>119</v>
      </c>
      <c r="G94" s="128">
        <v>500000</v>
      </c>
      <c r="H94" s="129" t="str">
        <f>IF($E94="","","×")</f>
        <v>×</v>
      </c>
      <c r="I94" s="142">
        <v>1</v>
      </c>
      <c r="J94" s="142" t="s">
        <v>118</v>
      </c>
      <c r="K94" s="144" t="str">
        <f>IF($E94="","","＝")</f>
        <v>＝</v>
      </c>
      <c r="L94" s="225">
        <v>0</v>
      </c>
      <c r="M94" s="213">
        <v>0</v>
      </c>
      <c r="N94" s="133">
        <f t="shared" ref="N94:N97" si="99">ROUNDDOWN(G94*I94,0)</f>
        <v>500000</v>
      </c>
      <c r="O94" s="134">
        <f>N94</f>
        <v>500000</v>
      </c>
      <c r="P94" s="51"/>
      <c r="Q94" s="3"/>
    </row>
    <row r="95" spans="1:18" ht="18" customHeight="1">
      <c r="A95" s="3"/>
      <c r="B95" s="24"/>
      <c r="C95" s="25"/>
      <c r="D95" s="244" t="s">
        <v>190</v>
      </c>
      <c r="E95" s="172"/>
      <c r="F95" s="173"/>
      <c r="G95" s="14"/>
      <c r="H95" s="37"/>
      <c r="I95" s="16"/>
      <c r="J95" s="15"/>
      <c r="K95" s="37"/>
      <c r="L95" s="212">
        <v>0</v>
      </c>
      <c r="M95" s="230">
        <v>0</v>
      </c>
      <c r="N95" s="81">
        <f t="shared" si="99"/>
        <v>0</v>
      </c>
      <c r="O95" s="82">
        <f t="shared" ref="O95:O97" si="100">N95</f>
        <v>0</v>
      </c>
      <c r="P95" s="51"/>
      <c r="Q95" s="3"/>
    </row>
    <row r="96" spans="1:18" ht="18" customHeight="1">
      <c r="A96" s="3"/>
      <c r="B96" s="24"/>
      <c r="C96" s="25"/>
      <c r="D96" s="244" t="s">
        <v>191</v>
      </c>
      <c r="E96" s="172"/>
      <c r="F96" s="173"/>
      <c r="G96" s="14"/>
      <c r="H96" s="37"/>
      <c r="I96" s="16"/>
      <c r="J96" s="15"/>
      <c r="K96" s="37"/>
      <c r="L96" s="212">
        <v>0</v>
      </c>
      <c r="M96" s="230">
        <v>0</v>
      </c>
      <c r="N96" s="81">
        <f t="shared" si="99"/>
        <v>0</v>
      </c>
      <c r="O96" s="82">
        <f t="shared" si="100"/>
        <v>0</v>
      </c>
      <c r="P96" s="51"/>
      <c r="Q96" s="3"/>
    </row>
    <row r="97" spans="1:18" ht="18" customHeight="1" thickBot="1">
      <c r="A97" s="3"/>
      <c r="B97" s="24"/>
      <c r="C97" s="25"/>
      <c r="D97" s="246" t="s">
        <v>192</v>
      </c>
      <c r="E97" s="172"/>
      <c r="F97" s="173"/>
      <c r="G97" s="14"/>
      <c r="H97" s="37"/>
      <c r="I97" s="16"/>
      <c r="J97" s="15"/>
      <c r="K97" s="37"/>
      <c r="L97" s="212">
        <v>0</v>
      </c>
      <c r="M97" s="230">
        <v>0</v>
      </c>
      <c r="N97" s="81">
        <f t="shared" si="99"/>
        <v>0</v>
      </c>
      <c r="O97" s="82">
        <f t="shared" si="100"/>
        <v>0</v>
      </c>
      <c r="P97" s="51"/>
      <c r="Q97" s="3"/>
    </row>
    <row r="98" spans="1:18" ht="18" customHeight="1">
      <c r="A98" s="3"/>
      <c r="B98" s="185" t="s">
        <v>42</v>
      </c>
      <c r="C98" s="186"/>
      <c r="D98" s="186"/>
      <c r="E98" s="186"/>
      <c r="F98" s="187"/>
      <c r="G98" s="61"/>
      <c r="H98" s="40"/>
      <c r="I98" s="40"/>
      <c r="J98" s="40"/>
      <c r="K98" s="40"/>
      <c r="L98" s="47">
        <f>SUBTOTAL(9,L99:L122)</f>
        <v>2500000</v>
      </c>
      <c r="M98" s="62"/>
      <c r="N98" s="47">
        <f>SUBTOTAL(9,N99:N122)</f>
        <v>3772728</v>
      </c>
      <c r="O98" s="47">
        <f>SUBTOTAL(9,O99:O122)</f>
        <v>3772728</v>
      </c>
      <c r="P98" s="53">
        <f>O98*1/2</f>
        <v>1886364</v>
      </c>
      <c r="Q98" s="3"/>
    </row>
    <row r="99" spans="1:18" ht="18" customHeight="1">
      <c r="A99" s="3"/>
      <c r="B99" s="85"/>
      <c r="C99" s="174" t="s">
        <v>193</v>
      </c>
      <c r="D99" s="175"/>
      <c r="E99" s="175"/>
      <c r="F99" s="176"/>
      <c r="G99" s="87"/>
      <c r="H99" s="88"/>
      <c r="I99" s="88"/>
      <c r="J99" s="88"/>
      <c r="K99" s="87"/>
      <c r="L99" s="89">
        <f>SUBTOTAL(9,L100:L104)</f>
        <v>2500000</v>
      </c>
      <c r="M99" s="90"/>
      <c r="N99" s="89">
        <f>ROUNDDOWN(SUBTOTAL(9,N100:N104),0)</f>
        <v>2272728</v>
      </c>
      <c r="O99" s="91">
        <f>SUBTOTAL(9,O100:O104)</f>
        <v>2272728</v>
      </c>
      <c r="P99" s="92">
        <f>O99*1/2</f>
        <v>1136364</v>
      </c>
      <c r="Q99" s="3"/>
    </row>
    <row r="100" spans="1:18" ht="18" customHeight="1">
      <c r="A100" s="3"/>
      <c r="B100" s="86"/>
      <c r="C100" s="94"/>
      <c r="D100" s="20" t="s">
        <v>43</v>
      </c>
      <c r="E100" s="137" t="s">
        <v>124</v>
      </c>
      <c r="F100" s="138" t="s">
        <v>121</v>
      </c>
      <c r="G100" s="123">
        <v>500000</v>
      </c>
      <c r="H100" s="124" t="str">
        <f>IF($E100="","","×")</f>
        <v>×</v>
      </c>
      <c r="I100" s="139">
        <v>1</v>
      </c>
      <c r="J100" s="139" t="s">
        <v>93</v>
      </c>
      <c r="K100" s="145" t="str">
        <f>IF($E100="","","＝")</f>
        <v>＝</v>
      </c>
      <c r="L100" s="143">
        <f t="shared" ref="L100:L102" si="101">ROUNDDOWN(G100*I100,0)</f>
        <v>500000</v>
      </c>
      <c r="M100" s="149">
        <f>L100-N100</f>
        <v>45454</v>
      </c>
      <c r="N100" s="152">
        <f>ROUNDUP(L100/1.1,0)</f>
        <v>454546</v>
      </c>
      <c r="O100" s="131">
        <f t="shared" ref="O100:O102" si="102">N100</f>
        <v>454546</v>
      </c>
      <c r="P100" s="50"/>
      <c r="Q100" s="3"/>
    </row>
    <row r="101" spans="1:18" ht="18" customHeight="1">
      <c r="A101" s="3"/>
      <c r="B101" s="86"/>
      <c r="C101" s="94"/>
      <c r="D101" s="21" t="s">
        <v>44</v>
      </c>
      <c r="E101" s="140" t="s">
        <v>125</v>
      </c>
      <c r="F101" s="141" t="s">
        <v>122</v>
      </c>
      <c r="G101" s="128">
        <v>1000000</v>
      </c>
      <c r="H101" s="129" t="str">
        <f t="shared" ref="H101:H102" si="103">IF($E101="","","×")</f>
        <v>×</v>
      </c>
      <c r="I101" s="142">
        <v>1</v>
      </c>
      <c r="J101" s="142" t="s">
        <v>118</v>
      </c>
      <c r="K101" s="144" t="str">
        <f t="shared" ref="K101:K102" si="104">IF($E101="","","＝")</f>
        <v>＝</v>
      </c>
      <c r="L101" s="133">
        <f t="shared" si="101"/>
        <v>1000000</v>
      </c>
      <c r="M101" s="155">
        <f t="shared" ref="M101:M104" si="105">L101-N101</f>
        <v>90909</v>
      </c>
      <c r="N101" s="153">
        <f t="shared" ref="N101:N104" si="106">ROUNDUP(L101/1.1,0)</f>
        <v>909091</v>
      </c>
      <c r="O101" s="134">
        <f t="shared" si="102"/>
        <v>909091</v>
      </c>
      <c r="P101" s="51"/>
      <c r="Q101" s="3"/>
    </row>
    <row r="102" spans="1:18" ht="18" customHeight="1">
      <c r="A102" s="3"/>
      <c r="B102" s="86"/>
      <c r="C102" s="94"/>
      <c r="D102" s="21" t="s">
        <v>45</v>
      </c>
      <c r="E102" s="140" t="s">
        <v>126</v>
      </c>
      <c r="F102" s="141" t="s">
        <v>123</v>
      </c>
      <c r="G102" s="128">
        <v>1000000</v>
      </c>
      <c r="H102" s="129" t="str">
        <f t="shared" si="103"/>
        <v>×</v>
      </c>
      <c r="I102" s="142">
        <v>1</v>
      </c>
      <c r="J102" s="142" t="s">
        <v>118</v>
      </c>
      <c r="K102" s="144" t="str">
        <f t="shared" si="104"/>
        <v>＝</v>
      </c>
      <c r="L102" s="133">
        <f t="shared" si="101"/>
        <v>1000000</v>
      </c>
      <c r="M102" s="155">
        <f t="shared" si="105"/>
        <v>90909</v>
      </c>
      <c r="N102" s="153">
        <f t="shared" si="106"/>
        <v>909091</v>
      </c>
      <c r="O102" s="134">
        <f t="shared" si="102"/>
        <v>909091</v>
      </c>
      <c r="P102" s="51"/>
      <c r="Q102" s="3"/>
    </row>
    <row r="103" spans="1:18" ht="18" customHeight="1">
      <c r="A103" s="3"/>
      <c r="B103" s="86"/>
      <c r="C103" s="94"/>
      <c r="D103" s="21" t="s">
        <v>46</v>
      </c>
      <c r="E103" s="101"/>
      <c r="F103" s="104" t="s">
        <v>30</v>
      </c>
      <c r="G103" s="14"/>
      <c r="H103" s="37" t="str">
        <f t="shared" ref="H103" si="107">IF($E103="","","×")</f>
        <v/>
      </c>
      <c r="I103" s="15"/>
      <c r="J103" s="15"/>
      <c r="K103" s="42" t="str">
        <f t="shared" ref="K103" si="108">IF($E103="","","＝")</f>
        <v/>
      </c>
      <c r="L103" s="81">
        <f t="shared" ref="L103:L104" si="109">ROUNDDOWN(G103*I103,0)</f>
        <v>0</v>
      </c>
      <c r="M103" s="155">
        <f t="shared" si="105"/>
        <v>0</v>
      </c>
      <c r="N103" s="153">
        <f t="shared" si="106"/>
        <v>0</v>
      </c>
      <c r="O103" s="82">
        <f t="shared" ref="O103:O104" si="110">N103</f>
        <v>0</v>
      </c>
      <c r="P103" s="51"/>
      <c r="Q103" s="3"/>
    </row>
    <row r="104" spans="1:18" ht="18" customHeight="1">
      <c r="A104" s="3"/>
      <c r="B104" s="86"/>
      <c r="C104" s="94"/>
      <c r="D104" s="21" t="s">
        <v>47</v>
      </c>
      <c r="E104" s="105"/>
      <c r="F104" s="104" t="s">
        <v>30</v>
      </c>
      <c r="G104" s="11"/>
      <c r="H104" s="36" t="str">
        <f>IF($E104="","","×")</f>
        <v/>
      </c>
      <c r="I104" s="12"/>
      <c r="J104" s="12"/>
      <c r="K104" s="36" t="str">
        <f>IF($E104="","","＝")</f>
        <v/>
      </c>
      <c r="L104" s="84">
        <f t="shared" si="109"/>
        <v>0</v>
      </c>
      <c r="M104" s="156">
        <f t="shared" si="105"/>
        <v>0</v>
      </c>
      <c r="N104" s="154">
        <f t="shared" si="106"/>
        <v>0</v>
      </c>
      <c r="O104" s="82">
        <f t="shared" si="110"/>
        <v>0</v>
      </c>
      <c r="P104" s="51"/>
      <c r="Q104" s="3"/>
    </row>
    <row r="105" spans="1:18" ht="18" customHeight="1">
      <c r="A105" s="3"/>
      <c r="B105" s="86"/>
      <c r="C105" s="174" t="s">
        <v>198</v>
      </c>
      <c r="D105" s="175"/>
      <c r="E105" s="175"/>
      <c r="F105" s="176"/>
      <c r="G105" s="87"/>
      <c r="H105" s="88"/>
      <c r="I105" s="88"/>
      <c r="J105" s="88"/>
      <c r="K105" s="87"/>
      <c r="L105" s="89">
        <f>SUBTOTAL(9,L106:L110)</f>
        <v>0</v>
      </c>
      <c r="M105" s="90"/>
      <c r="N105" s="89">
        <f>ROUNDDOWN(SUBTOTAL(9,N106:N110),0)</f>
        <v>1500000</v>
      </c>
      <c r="O105" s="91">
        <f>SUBTOTAL(9,O106:O110)</f>
        <v>1500000</v>
      </c>
      <c r="P105" s="92">
        <f>O105*1/2</f>
        <v>750000</v>
      </c>
      <c r="Q105" s="3"/>
    </row>
    <row r="106" spans="1:18" ht="18" customHeight="1">
      <c r="A106" s="3"/>
      <c r="B106" s="86"/>
      <c r="C106" s="94"/>
      <c r="D106" s="227" t="s">
        <v>199</v>
      </c>
      <c r="E106" s="251" t="s">
        <v>194</v>
      </c>
      <c r="F106" s="138" t="s">
        <v>121</v>
      </c>
      <c r="G106" s="123">
        <v>500000</v>
      </c>
      <c r="H106" s="124" t="str">
        <f>IF($E106="","","×")</f>
        <v>×</v>
      </c>
      <c r="I106" s="139">
        <v>1</v>
      </c>
      <c r="J106" s="139" t="s">
        <v>93</v>
      </c>
      <c r="K106" s="145" t="str">
        <f>IF($E106="","","＝")</f>
        <v>＝</v>
      </c>
      <c r="L106" s="218">
        <v>0</v>
      </c>
      <c r="M106" s="219">
        <v>0</v>
      </c>
      <c r="N106" s="152">
        <f>ROUNDDOWN(G106*I106,0)</f>
        <v>500000</v>
      </c>
      <c r="O106" s="131">
        <f t="shared" ref="O106:O110" si="111">N106</f>
        <v>500000</v>
      </c>
      <c r="P106" s="50"/>
      <c r="Q106" s="3"/>
      <c r="R106" s="151" t="s">
        <v>209</v>
      </c>
    </row>
    <row r="107" spans="1:18" ht="18" customHeight="1">
      <c r="A107" s="3"/>
      <c r="B107" s="86"/>
      <c r="C107" s="94"/>
      <c r="D107" s="228" t="s">
        <v>200</v>
      </c>
      <c r="E107" s="252" t="s">
        <v>195</v>
      </c>
      <c r="F107" s="141" t="s">
        <v>122</v>
      </c>
      <c r="G107" s="128">
        <v>1000000</v>
      </c>
      <c r="H107" s="129" t="str">
        <f t="shared" ref="H107:H109" si="112">IF($E107="","","×")</f>
        <v>×</v>
      </c>
      <c r="I107" s="142">
        <v>1</v>
      </c>
      <c r="J107" s="142" t="s">
        <v>118</v>
      </c>
      <c r="K107" s="144" t="str">
        <f t="shared" ref="K107:K109" si="113">IF($E107="","","＝")</f>
        <v>＝</v>
      </c>
      <c r="L107" s="220">
        <v>0</v>
      </c>
      <c r="M107" s="221">
        <v>0</v>
      </c>
      <c r="N107" s="153">
        <f t="shared" ref="N107:N110" si="114">ROUNDDOWN(G107*I107,0)</f>
        <v>1000000</v>
      </c>
      <c r="O107" s="134">
        <f t="shared" si="111"/>
        <v>1000000</v>
      </c>
      <c r="P107" s="51"/>
      <c r="Q107" s="3"/>
    </row>
    <row r="108" spans="1:18" ht="18" customHeight="1">
      <c r="A108" s="3"/>
      <c r="B108" s="86"/>
      <c r="C108" s="94"/>
      <c r="D108" s="228" t="s">
        <v>201</v>
      </c>
      <c r="E108" s="252"/>
      <c r="F108" s="173" t="s">
        <v>30</v>
      </c>
      <c r="G108" s="128"/>
      <c r="H108" s="129" t="str">
        <f t="shared" si="112"/>
        <v/>
      </c>
      <c r="I108" s="142"/>
      <c r="J108" s="142"/>
      <c r="K108" s="144" t="str">
        <f t="shared" si="113"/>
        <v/>
      </c>
      <c r="L108" s="220">
        <f t="shared" ref="L108:L110" si="115">ROUNDDOWN(G108*I108,0)</f>
        <v>0</v>
      </c>
      <c r="M108" s="221">
        <f t="shared" ref="M108:M110" si="116">L108-N108</f>
        <v>0</v>
      </c>
      <c r="N108" s="153">
        <f t="shared" si="114"/>
        <v>0</v>
      </c>
      <c r="O108" s="134">
        <f t="shared" si="111"/>
        <v>0</v>
      </c>
      <c r="P108" s="51"/>
      <c r="Q108" s="3"/>
    </row>
    <row r="109" spans="1:18" ht="18" customHeight="1">
      <c r="A109" s="3"/>
      <c r="B109" s="86"/>
      <c r="C109" s="94"/>
      <c r="D109" s="228" t="s">
        <v>202</v>
      </c>
      <c r="E109" s="253"/>
      <c r="F109" s="173" t="s">
        <v>30</v>
      </c>
      <c r="G109" s="14"/>
      <c r="H109" s="37" t="str">
        <f t="shared" si="112"/>
        <v/>
      </c>
      <c r="I109" s="15"/>
      <c r="J109" s="15"/>
      <c r="K109" s="42" t="str">
        <f t="shared" si="113"/>
        <v/>
      </c>
      <c r="L109" s="231">
        <f t="shared" si="115"/>
        <v>0</v>
      </c>
      <c r="M109" s="221">
        <f t="shared" si="116"/>
        <v>0</v>
      </c>
      <c r="N109" s="153">
        <f t="shared" si="114"/>
        <v>0</v>
      </c>
      <c r="O109" s="82">
        <f t="shared" si="111"/>
        <v>0</v>
      </c>
      <c r="P109" s="51"/>
      <c r="Q109" s="3"/>
    </row>
    <row r="110" spans="1:18" ht="18" customHeight="1">
      <c r="A110" s="3"/>
      <c r="B110" s="86"/>
      <c r="C110" s="94"/>
      <c r="D110" s="229" t="s">
        <v>203</v>
      </c>
      <c r="E110" s="254"/>
      <c r="F110" s="173" t="s">
        <v>30</v>
      </c>
      <c r="G110" s="11"/>
      <c r="H110" s="36" t="str">
        <f>IF($E110="","","×")</f>
        <v/>
      </c>
      <c r="I110" s="12"/>
      <c r="J110" s="12"/>
      <c r="K110" s="36" t="str">
        <f>IF($E110="","","＝")</f>
        <v/>
      </c>
      <c r="L110" s="233">
        <f t="shared" si="115"/>
        <v>0</v>
      </c>
      <c r="M110" s="223">
        <f t="shared" si="116"/>
        <v>0</v>
      </c>
      <c r="N110" s="154">
        <f t="shared" si="114"/>
        <v>0</v>
      </c>
      <c r="O110" s="82">
        <f t="shared" si="111"/>
        <v>0</v>
      </c>
      <c r="P110" s="51"/>
      <c r="Q110" s="3"/>
    </row>
    <row r="111" spans="1:18" ht="18" customHeight="1">
      <c r="A111" s="3"/>
      <c r="B111" s="85"/>
      <c r="C111" s="174" t="s">
        <v>196</v>
      </c>
      <c r="D111" s="175"/>
      <c r="E111" s="175"/>
      <c r="F111" s="176"/>
      <c r="G111" s="87"/>
      <c r="H111" s="88"/>
      <c r="I111" s="88"/>
      <c r="J111" s="88"/>
      <c r="K111" s="87"/>
      <c r="L111" s="91">
        <f>SUBTOTAL(9,L112:L116)</f>
        <v>0</v>
      </c>
      <c r="M111" s="93"/>
      <c r="N111" s="91">
        <f>ROUNDDOWN(SUBTOTAL(9,N112:N116),0)</f>
        <v>0</v>
      </c>
      <c r="O111" s="91">
        <f>SUBTOTAL(9,O112:O116)</f>
        <v>0</v>
      </c>
      <c r="P111" s="92">
        <f>O111*1/2</f>
        <v>0</v>
      </c>
      <c r="Q111" s="3"/>
    </row>
    <row r="112" spans="1:18" ht="18" customHeight="1">
      <c r="A112" s="3"/>
      <c r="B112" s="86"/>
      <c r="C112" s="94"/>
      <c r="D112" s="22" t="s">
        <v>48</v>
      </c>
      <c r="E112" s="105"/>
      <c r="F112" s="104" t="s">
        <v>30</v>
      </c>
      <c r="G112" s="11"/>
      <c r="H112" s="36" t="str">
        <f>IF($E112="","","×")</f>
        <v/>
      </c>
      <c r="I112" s="12"/>
      <c r="J112" s="12"/>
      <c r="K112" s="36" t="str">
        <f>IF($E112="","","＝")</f>
        <v/>
      </c>
      <c r="L112" s="84">
        <f t="shared" ref="L112:L116" si="117">ROUNDDOWN(G112*I112,0)</f>
        <v>0</v>
      </c>
      <c r="M112" s="157">
        <f>L112-N112</f>
        <v>0</v>
      </c>
      <c r="N112" s="158">
        <f>ROUNDUP(L112/1.1,0)</f>
        <v>0</v>
      </c>
      <c r="O112" s="80"/>
      <c r="P112" s="51"/>
      <c r="Q112" s="3"/>
    </row>
    <row r="113" spans="1:18" ht="18" customHeight="1">
      <c r="A113" s="3"/>
      <c r="B113" s="86"/>
      <c r="C113" s="95"/>
      <c r="D113" s="23" t="s">
        <v>49</v>
      </c>
      <c r="E113" s="103"/>
      <c r="F113" s="104" t="s">
        <v>30</v>
      </c>
      <c r="G113" s="14"/>
      <c r="H113" s="37" t="str">
        <f t="shared" ref="H113:H116" si="118">IF($E113="","","×")</f>
        <v/>
      </c>
      <c r="I113" s="15"/>
      <c r="J113" s="15"/>
      <c r="K113" s="37" t="str">
        <f t="shared" ref="K113:K116" si="119">IF($E113="","","＝")</f>
        <v/>
      </c>
      <c r="L113" s="81">
        <f t="shared" si="117"/>
        <v>0</v>
      </c>
      <c r="M113" s="159">
        <f t="shared" ref="M113:M116" si="120">L113-N113</f>
        <v>0</v>
      </c>
      <c r="N113" s="160">
        <f t="shared" ref="N113:N116" si="121">ROUNDUP(L113/1.1,0)</f>
        <v>0</v>
      </c>
      <c r="O113" s="82"/>
      <c r="P113" s="51"/>
      <c r="Q113" s="3"/>
    </row>
    <row r="114" spans="1:18" ht="18" customHeight="1">
      <c r="A114" s="3"/>
      <c r="B114" s="26"/>
      <c r="C114" s="96"/>
      <c r="D114" s="23" t="s">
        <v>50</v>
      </c>
      <c r="E114" s="103"/>
      <c r="F114" s="104" t="s">
        <v>30</v>
      </c>
      <c r="G114" s="14"/>
      <c r="H114" s="37" t="str">
        <f t="shared" si="118"/>
        <v/>
      </c>
      <c r="I114" s="16"/>
      <c r="J114" s="15"/>
      <c r="K114" s="37" t="str">
        <f t="shared" si="119"/>
        <v/>
      </c>
      <c r="L114" s="81">
        <f t="shared" si="117"/>
        <v>0</v>
      </c>
      <c r="M114" s="159">
        <f t="shared" si="120"/>
        <v>0</v>
      </c>
      <c r="N114" s="160">
        <f t="shared" si="121"/>
        <v>0</v>
      </c>
      <c r="O114" s="82"/>
      <c r="P114" s="54"/>
      <c r="Q114" s="3"/>
    </row>
    <row r="115" spans="1:18" ht="18" customHeight="1">
      <c r="A115" s="3"/>
      <c r="B115" s="26"/>
      <c r="C115" s="96"/>
      <c r="D115" s="23" t="s">
        <v>51</v>
      </c>
      <c r="E115" s="103"/>
      <c r="F115" s="104" t="s">
        <v>30</v>
      </c>
      <c r="G115" s="14"/>
      <c r="H115" s="37" t="str">
        <f t="shared" si="118"/>
        <v/>
      </c>
      <c r="I115" s="16"/>
      <c r="J115" s="15"/>
      <c r="K115" s="37" t="str">
        <f t="shared" si="119"/>
        <v/>
      </c>
      <c r="L115" s="81">
        <f t="shared" si="117"/>
        <v>0</v>
      </c>
      <c r="M115" s="159">
        <f t="shared" si="120"/>
        <v>0</v>
      </c>
      <c r="N115" s="160">
        <f t="shared" si="121"/>
        <v>0</v>
      </c>
      <c r="O115" s="82"/>
      <c r="P115" s="54"/>
      <c r="Q115" s="3"/>
    </row>
    <row r="116" spans="1:18" ht="18" customHeight="1">
      <c r="A116" s="3"/>
      <c r="B116" s="26"/>
      <c r="C116" s="96"/>
      <c r="D116" s="248" t="s">
        <v>52</v>
      </c>
      <c r="E116" s="249"/>
      <c r="F116" s="250" t="s">
        <v>30</v>
      </c>
      <c r="G116" s="14"/>
      <c r="H116" s="37" t="str">
        <f t="shared" si="118"/>
        <v/>
      </c>
      <c r="I116" s="16"/>
      <c r="J116" s="15"/>
      <c r="K116" s="37" t="str">
        <f t="shared" si="119"/>
        <v/>
      </c>
      <c r="L116" s="81">
        <f t="shared" si="117"/>
        <v>0</v>
      </c>
      <c r="M116" s="161">
        <f t="shared" si="120"/>
        <v>0</v>
      </c>
      <c r="N116" s="162">
        <f t="shared" si="121"/>
        <v>0</v>
      </c>
      <c r="O116" s="82"/>
      <c r="P116" s="54"/>
      <c r="Q116" s="3"/>
    </row>
    <row r="117" spans="1:18" ht="18" customHeight="1">
      <c r="A117" s="3"/>
      <c r="B117" s="26"/>
      <c r="C117" s="174" t="s">
        <v>197</v>
      </c>
      <c r="D117" s="175"/>
      <c r="E117" s="175"/>
      <c r="F117" s="176"/>
      <c r="G117" s="87"/>
      <c r="H117" s="88"/>
      <c r="I117" s="88"/>
      <c r="J117" s="88"/>
      <c r="K117" s="87"/>
      <c r="L117" s="91">
        <f>SUBTOTAL(9,L118:L122)</f>
        <v>0</v>
      </c>
      <c r="M117" s="93"/>
      <c r="N117" s="91">
        <f>ROUNDDOWN(SUBTOTAL(9,N118:N122),0)</f>
        <v>0</v>
      </c>
      <c r="O117" s="91">
        <f>SUBTOTAL(9,O118:O122)</f>
        <v>0</v>
      </c>
      <c r="P117" s="92">
        <f>O117*1/2</f>
        <v>0</v>
      </c>
      <c r="Q117" s="3"/>
    </row>
    <row r="118" spans="1:18" ht="18" customHeight="1">
      <c r="A118" s="3"/>
      <c r="B118" s="26"/>
      <c r="C118" s="94"/>
      <c r="D118" s="22" t="s">
        <v>48</v>
      </c>
      <c r="E118" s="105"/>
      <c r="F118" s="173" t="s">
        <v>30</v>
      </c>
      <c r="G118" s="11"/>
      <c r="H118" s="36" t="str">
        <f>IF($E118="","","×")</f>
        <v/>
      </c>
      <c r="I118" s="12"/>
      <c r="J118" s="12"/>
      <c r="K118" s="36" t="str">
        <f>IF($E118="","","＝")</f>
        <v/>
      </c>
      <c r="L118" s="247"/>
      <c r="M118" s="256"/>
      <c r="N118" s="158">
        <f>ROUNDDOWN(G118*I118,0)</f>
        <v>0</v>
      </c>
      <c r="O118" s="80"/>
      <c r="P118" s="51"/>
      <c r="Q118" s="3"/>
      <c r="R118" s="151" t="s">
        <v>209</v>
      </c>
    </row>
    <row r="119" spans="1:18" ht="18" customHeight="1">
      <c r="A119" s="3"/>
      <c r="B119" s="26"/>
      <c r="C119" s="95"/>
      <c r="D119" s="23" t="s">
        <v>49</v>
      </c>
      <c r="E119" s="172"/>
      <c r="F119" s="173" t="s">
        <v>30</v>
      </c>
      <c r="G119" s="14"/>
      <c r="H119" s="37" t="str">
        <f t="shared" ref="H119:H122" si="122">IF($E119="","","×")</f>
        <v/>
      </c>
      <c r="I119" s="15"/>
      <c r="J119" s="15"/>
      <c r="K119" s="37" t="str">
        <f t="shared" ref="K119:K122" si="123">IF($E119="","","＝")</f>
        <v/>
      </c>
      <c r="L119" s="212"/>
      <c r="M119" s="230"/>
      <c r="N119" s="160">
        <f t="shared" ref="N119:N121" si="124">ROUNDDOWN(G119*I119,0)</f>
        <v>0</v>
      </c>
      <c r="O119" s="82"/>
      <c r="P119" s="51"/>
      <c r="Q119" s="3"/>
    </row>
    <row r="120" spans="1:18" ht="18" customHeight="1">
      <c r="A120" s="3"/>
      <c r="B120" s="26"/>
      <c r="C120" s="96"/>
      <c r="D120" s="23" t="s">
        <v>50</v>
      </c>
      <c r="E120" s="172"/>
      <c r="F120" s="173" t="s">
        <v>30</v>
      </c>
      <c r="G120" s="14"/>
      <c r="H120" s="37" t="str">
        <f t="shared" si="122"/>
        <v/>
      </c>
      <c r="I120" s="16"/>
      <c r="J120" s="15"/>
      <c r="K120" s="37" t="str">
        <f t="shared" si="123"/>
        <v/>
      </c>
      <c r="L120" s="212"/>
      <c r="M120" s="230"/>
      <c r="N120" s="160">
        <f t="shared" si="124"/>
        <v>0</v>
      </c>
      <c r="O120" s="82"/>
      <c r="P120" s="54"/>
      <c r="Q120" s="3"/>
    </row>
    <row r="121" spans="1:18" ht="18" customHeight="1">
      <c r="A121" s="3"/>
      <c r="B121" s="26"/>
      <c r="C121" s="96"/>
      <c r="D121" s="23" t="s">
        <v>51</v>
      </c>
      <c r="E121" s="172"/>
      <c r="F121" s="173" t="s">
        <v>30</v>
      </c>
      <c r="G121" s="14"/>
      <c r="H121" s="37" t="str">
        <f t="shared" si="122"/>
        <v/>
      </c>
      <c r="I121" s="16"/>
      <c r="J121" s="15"/>
      <c r="K121" s="37" t="str">
        <f t="shared" si="123"/>
        <v/>
      </c>
      <c r="L121" s="212"/>
      <c r="M121" s="230"/>
      <c r="N121" s="160">
        <f t="shared" si="124"/>
        <v>0</v>
      </c>
      <c r="O121" s="82"/>
      <c r="P121" s="54"/>
      <c r="Q121" s="3"/>
    </row>
    <row r="122" spans="1:18" ht="18" customHeight="1" thickBot="1">
      <c r="A122" s="3"/>
      <c r="B122" s="26"/>
      <c r="C122" s="97"/>
      <c r="D122" s="23" t="s">
        <v>52</v>
      </c>
      <c r="E122" s="172"/>
      <c r="F122" s="173" t="s">
        <v>30</v>
      </c>
      <c r="G122" s="14"/>
      <c r="H122" s="37" t="str">
        <f t="shared" si="122"/>
        <v/>
      </c>
      <c r="I122" s="16"/>
      <c r="J122" s="15"/>
      <c r="K122" s="37" t="str">
        <f t="shared" si="123"/>
        <v/>
      </c>
      <c r="L122" s="212"/>
      <c r="M122" s="230"/>
      <c r="N122" s="255">
        <f>ROUNDDOWN(G122*I122,0)</f>
        <v>0</v>
      </c>
      <c r="O122" s="82"/>
      <c r="P122" s="54"/>
      <c r="Q122" s="3"/>
    </row>
    <row r="123" spans="1:18" ht="18" customHeight="1" thickTop="1" thickBot="1">
      <c r="A123" s="3"/>
      <c r="B123" s="177" t="s">
        <v>53</v>
      </c>
      <c r="C123" s="178"/>
      <c r="D123" s="178"/>
      <c r="E123" s="178"/>
      <c r="F123" s="178"/>
      <c r="G123" s="112"/>
      <c r="H123" s="112"/>
      <c r="I123" s="112"/>
      <c r="J123" s="112"/>
      <c r="K123" s="112"/>
      <c r="L123" s="113">
        <f>SUBTOTAL(9,L8:L116)</f>
        <v>5313900</v>
      </c>
      <c r="M123" s="113"/>
      <c r="N123" s="113">
        <f>SUBTOTAL(9,N8:N122)</f>
        <v>20541025</v>
      </c>
      <c r="O123" s="113">
        <f>SUM(O8,O16,O98)</f>
        <v>20541025</v>
      </c>
      <c r="P123" s="114">
        <f>P98+P16+P8</f>
        <v>10270512.5</v>
      </c>
      <c r="Q123" s="3"/>
    </row>
    <row r="124" spans="1:18">
      <c r="A124" s="3"/>
      <c r="B124" s="3"/>
      <c r="C124" s="3"/>
      <c r="D124" s="3"/>
      <c r="E124" s="3"/>
      <c r="F124" s="3"/>
      <c r="G124" s="3"/>
      <c r="H124" s="3"/>
      <c r="I124" s="3"/>
      <c r="J124" s="3"/>
      <c r="K124" s="3"/>
      <c r="L124" s="3"/>
      <c r="M124" s="3"/>
      <c r="N124" s="3"/>
      <c r="O124" s="5"/>
      <c r="P124" s="3"/>
      <c r="Q124" s="3"/>
    </row>
    <row r="125" spans="1:18">
      <c r="A125" s="3"/>
      <c r="B125" s="28"/>
      <c r="C125" s="28"/>
      <c r="D125" s="28"/>
      <c r="E125" s="28"/>
      <c r="F125" s="28"/>
      <c r="G125" s="28"/>
      <c r="H125" s="3"/>
      <c r="I125" s="3"/>
      <c r="J125" s="3"/>
      <c r="K125" s="3"/>
      <c r="L125" s="3"/>
      <c r="M125" s="3"/>
      <c r="N125" s="3"/>
      <c r="O125" s="5"/>
      <c r="P125" s="3"/>
      <c r="Q125" s="3"/>
    </row>
    <row r="126" spans="1:18" ht="28.8">
      <c r="A126" s="3"/>
      <c r="B126" s="29" t="s">
        <v>54</v>
      </c>
      <c r="C126" s="28"/>
      <c r="D126" s="28"/>
      <c r="E126" s="28"/>
      <c r="F126" s="28"/>
      <c r="G126" s="28"/>
      <c r="H126" s="3"/>
      <c r="I126" s="3"/>
      <c r="J126" s="3"/>
      <c r="K126" s="3"/>
      <c r="L126" s="3"/>
      <c r="M126" s="3"/>
      <c r="N126" s="3"/>
      <c r="O126" s="5"/>
      <c r="P126" s="3"/>
      <c r="Q126" s="3"/>
    </row>
    <row r="127" spans="1:18">
      <c r="A127" s="3"/>
      <c r="B127" s="30" t="s">
        <v>55</v>
      </c>
      <c r="C127" s="28"/>
      <c r="D127" s="28"/>
      <c r="E127" s="28"/>
      <c r="F127" s="28"/>
      <c r="G127" s="28"/>
      <c r="H127" s="3"/>
      <c r="I127" s="3"/>
      <c r="J127" s="3"/>
      <c r="K127" s="3"/>
      <c r="L127" s="3"/>
      <c r="M127" s="3"/>
      <c r="N127" s="3"/>
      <c r="O127" s="5"/>
      <c r="P127" s="3"/>
      <c r="Q127" s="3"/>
    </row>
    <row r="128" spans="1:18">
      <c r="A128" s="3"/>
      <c r="B128" s="30" t="s">
        <v>83</v>
      </c>
      <c r="C128" s="28"/>
      <c r="D128" s="28"/>
      <c r="E128" s="28"/>
      <c r="F128" s="28"/>
      <c r="G128" s="28"/>
      <c r="H128" s="3"/>
      <c r="I128" s="3"/>
      <c r="J128" s="3"/>
      <c r="K128" s="3"/>
      <c r="L128" s="3"/>
      <c r="M128" s="3"/>
      <c r="N128" s="3"/>
      <c r="O128" s="5"/>
      <c r="P128" s="3"/>
      <c r="Q128" s="3"/>
    </row>
    <row r="129" spans="1:17">
      <c r="A129" s="3"/>
      <c r="B129" s="28"/>
      <c r="C129" s="28"/>
      <c r="D129" s="28"/>
      <c r="E129" s="28"/>
      <c r="F129" s="28"/>
      <c r="G129" s="28"/>
      <c r="H129" s="3"/>
      <c r="I129" s="3"/>
      <c r="J129" s="3"/>
      <c r="K129" s="3"/>
      <c r="L129" s="3"/>
      <c r="M129" s="3"/>
      <c r="N129" s="3"/>
      <c r="O129" s="5"/>
      <c r="P129" s="3"/>
      <c r="Q129" s="3"/>
    </row>
    <row r="130" spans="1:17" ht="28.8">
      <c r="A130" s="3"/>
      <c r="B130" s="27" t="s">
        <v>56</v>
      </c>
      <c r="C130" s="31"/>
      <c r="D130" s="31"/>
      <c r="E130" s="31"/>
      <c r="F130" s="31"/>
      <c r="G130" s="32"/>
      <c r="H130" s="33"/>
      <c r="I130" s="33"/>
      <c r="J130" s="33"/>
      <c r="K130" s="33"/>
      <c r="L130" s="33"/>
      <c r="M130" s="33"/>
      <c r="N130" s="33"/>
      <c r="O130" s="33"/>
      <c r="P130" s="33"/>
      <c r="Q130" s="33"/>
    </row>
    <row r="131" spans="1:17" ht="130.19999999999999" customHeight="1">
      <c r="A131" s="3"/>
      <c r="B131" s="179" t="s">
        <v>84</v>
      </c>
      <c r="C131" s="179"/>
      <c r="D131" s="179"/>
      <c r="E131" s="179"/>
      <c r="F131" s="179"/>
      <c r="G131" s="179"/>
      <c r="H131" s="179"/>
      <c r="I131" s="179"/>
      <c r="J131" s="179"/>
      <c r="K131" s="179"/>
      <c r="L131" s="179"/>
      <c r="M131" s="179"/>
      <c r="N131" s="179"/>
      <c r="O131" s="179"/>
      <c r="P131" s="179"/>
      <c r="Q131" s="34"/>
    </row>
  </sheetData>
  <mergeCells count="35">
    <mergeCell ref="C105:F105"/>
    <mergeCell ref="C117:F117"/>
    <mergeCell ref="B2:F2"/>
    <mergeCell ref="B4:P4"/>
    <mergeCell ref="B6:C7"/>
    <mergeCell ref="D6:D7"/>
    <mergeCell ref="E6:F7"/>
    <mergeCell ref="G6:O6"/>
    <mergeCell ref="P6:P7"/>
    <mergeCell ref="B8:F8"/>
    <mergeCell ref="B16:F16"/>
    <mergeCell ref="C17:F17"/>
    <mergeCell ref="C33:F33"/>
    <mergeCell ref="C37:F37"/>
    <mergeCell ref="E13:F13"/>
    <mergeCell ref="E12:F12"/>
    <mergeCell ref="E11:F11"/>
    <mergeCell ref="E14:F14"/>
    <mergeCell ref="C25:F25"/>
    <mergeCell ref="C99:F99"/>
    <mergeCell ref="C111:F111"/>
    <mergeCell ref="B123:F123"/>
    <mergeCell ref="B131:P131"/>
    <mergeCell ref="E15:F15"/>
    <mergeCell ref="C47:F47"/>
    <mergeCell ref="C57:F57"/>
    <mergeCell ref="C69:F69"/>
    <mergeCell ref="C74:F74"/>
    <mergeCell ref="C86:F86"/>
    <mergeCell ref="B98:F98"/>
    <mergeCell ref="C42:F42"/>
    <mergeCell ref="C52:F52"/>
    <mergeCell ref="C63:F63"/>
    <mergeCell ref="C80:F80"/>
    <mergeCell ref="C92:F92"/>
  </mergeCells>
  <phoneticPr fontId="4"/>
  <conditionalFormatting sqref="G33:O33 G20:I24 G35:I36 K35:O36 G37:O37 J9:O9 G72:L73 G74:O74 G98:O99 J10:M10 G11:M15 N10:O15 G89:L91 O89:O91 G103:L104 O103:O104 G50:L51 O50:O51 G28:I32 G25:O25 K18:O24 K26:O32 G40:O42 G45:O47 G55:K56 O55:O56 G52:O52 G57:O69 G80:O80 G83:O86 G77:K79 O77:O79 G95:L97 G92:O92 G105:O105 G109:L110 O109:O110 G111:O123 G16:O17 O95:O98">
    <cfRule type="expression" dxfId="17" priority="19">
      <formula>AND($E9&lt;&gt;"",G9="")</formula>
    </cfRule>
  </conditionalFormatting>
  <conditionalFormatting sqref="J20:J24 J28:J32">
    <cfRule type="expression" dxfId="16" priority="17">
      <formula>AND($E20&lt;&gt;"",J20="")</formula>
    </cfRule>
  </conditionalFormatting>
  <conditionalFormatting sqref="J35:J36">
    <cfRule type="expression" dxfId="15" priority="16">
      <formula>AND($E35&lt;&gt;"",J35="")</formula>
    </cfRule>
  </conditionalFormatting>
  <conditionalFormatting sqref="G9:I10">
    <cfRule type="expression" dxfId="14" priority="15">
      <formula>AND($E9&lt;&gt;"",G9="")</formula>
    </cfRule>
  </conditionalFormatting>
  <conditionalFormatting sqref="G18:J19">
    <cfRule type="expression" dxfId="13" priority="14">
      <formula>AND($E18&lt;&gt;"",G18="")</formula>
    </cfRule>
  </conditionalFormatting>
  <conditionalFormatting sqref="G34:O34">
    <cfRule type="expression" dxfId="12" priority="13">
      <formula>AND($E34&lt;&gt;"",G34="")</formula>
    </cfRule>
  </conditionalFormatting>
  <conditionalFormatting sqref="G38:O38">
    <cfRule type="expression" dxfId="11" priority="12">
      <formula>AND($E38&lt;&gt;"",G38="")</formula>
    </cfRule>
  </conditionalFormatting>
  <conditionalFormatting sqref="G39:O39">
    <cfRule type="expression" dxfId="10" priority="11">
      <formula>AND($E39&lt;&gt;"",G39="")</formula>
    </cfRule>
  </conditionalFormatting>
  <conditionalFormatting sqref="G48:O48 G49:L49 O49 M49:N51 G53:O53 G54:K54 O54 L54:N56">
    <cfRule type="expression" dxfId="9" priority="10">
      <formula>AND($E48&lt;&gt;"",G48="")</formula>
    </cfRule>
  </conditionalFormatting>
  <conditionalFormatting sqref="G70:O70 G71:L71 M71:O73">
    <cfRule type="expression" dxfId="8" priority="9">
      <formula>AND($E70&lt;&gt;"",G70="")</formula>
    </cfRule>
  </conditionalFormatting>
  <conditionalFormatting sqref="G75:O75 G76:K76 O76 L76:N79">
    <cfRule type="expression" dxfId="7" priority="8">
      <formula>AND($E75&lt;&gt;"",G75="")</formula>
    </cfRule>
  </conditionalFormatting>
  <conditionalFormatting sqref="G87:O87 G88:L88 O88 M88:N91 G93:O93 G94:L94 O94 M94:N97">
    <cfRule type="expression" dxfId="6" priority="7">
      <formula>AND($E87&lt;&gt;"",G87="")</formula>
    </cfRule>
  </conditionalFormatting>
  <conditionalFormatting sqref="G100:O100 G101:L102 O101:O102 M101:N104 G106:O106 G107:L108 O107:O108 M107:N110">
    <cfRule type="expression" dxfId="5" priority="6">
      <formula>AND($E100&lt;&gt;"",G100="")</formula>
    </cfRule>
  </conditionalFormatting>
  <conditionalFormatting sqref="G26:J27">
    <cfRule type="expression" dxfId="4" priority="5">
      <formula>AND($E26&lt;&gt;"",G26="")</formula>
    </cfRule>
  </conditionalFormatting>
  <conditionalFormatting sqref="G44:O44">
    <cfRule type="expression" dxfId="2" priority="3">
      <formula>AND($E44&lt;&gt;"",G44="")</formula>
    </cfRule>
  </conditionalFormatting>
  <conditionalFormatting sqref="G43:O43">
    <cfRule type="expression" dxfId="1" priority="2">
      <formula>AND($E43&lt;&gt;"",G43="")</formula>
    </cfRule>
  </conditionalFormatting>
  <conditionalFormatting sqref="G81:O82">
    <cfRule type="expression" dxfId="0" priority="1">
      <formula>AND($E81&lt;&gt;"",G81="")</formula>
    </cfRule>
  </conditionalFormatting>
  <dataValidations count="3">
    <dataValidation imeMode="on" allowBlank="1" showInputMessage="1" showErrorMessage="1" sqref="B131 B130:G130 B2:B3" xr:uid="{A551EFC0-D6FC-41DD-A478-69E215B3FBB9}"/>
    <dataValidation imeMode="off" allowBlank="1" showInputMessage="1" showErrorMessage="1" sqref="N130 K130 Q130" xr:uid="{B9E4D7CB-C111-4B04-87B9-1C6FFA012B25}"/>
    <dataValidation type="whole" operator="greaterThanOrEqual" allowBlank="1" showInputMessage="1" showErrorMessage="1" error="整数のみ入力可能です" sqref="M8:M123 O8:O15 O17:O97 O99:O123" xr:uid="{B2973DB5-6762-4D83-B876-E9826171881A}">
      <formula1>0</formula1>
    </dataValidation>
  </dataValidations>
  <pageMargins left="0.7" right="0.7" top="0.75" bottom="0.75" header="0.3" footer="0.3"/>
  <pageSetup paperSize="9" orientation="portrait" verticalDpi="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8851B-A735-460D-A7E2-8FABBCAB9873}">
  <sheetPr>
    <pageSetUpPr fitToPage="1"/>
  </sheetPr>
  <dimension ref="A1:F35"/>
  <sheetViews>
    <sheetView showGridLines="0" topLeftCell="A4" zoomScaleNormal="100" workbookViewId="0">
      <selection activeCell="F21" sqref="F21"/>
    </sheetView>
  </sheetViews>
  <sheetFormatPr defaultColWidth="9.109375" defaultRowHeight="17.399999999999999"/>
  <cols>
    <col min="1" max="1" width="2.5546875" style="64" customWidth="1"/>
    <col min="2" max="2" width="18.6640625" style="64" customWidth="1"/>
    <col min="3" max="4" width="23.109375" style="64" customWidth="1"/>
    <col min="5" max="5" width="7.5546875" style="64" customWidth="1"/>
    <col min="6" max="6" width="20.44140625" style="64" customWidth="1"/>
    <col min="7" max="7" width="21.109375" style="64" customWidth="1"/>
    <col min="8" max="8" width="0.77734375" style="64" customWidth="1"/>
    <col min="9" max="9" width="2.44140625" style="64" customWidth="1"/>
    <col min="10" max="16384" width="9.109375" style="64"/>
  </cols>
  <sheetData>
    <row r="1" spans="1:6" ht="21.6">
      <c r="A1" s="63" t="s">
        <v>57</v>
      </c>
    </row>
    <row r="2" spans="1:6" ht="21.6">
      <c r="A2" s="63"/>
    </row>
    <row r="3" spans="1:6">
      <c r="B3" s="65" t="s">
        <v>58</v>
      </c>
    </row>
    <row r="4" spans="1:6" ht="18" thickBot="1">
      <c r="F4" s="69" t="s">
        <v>59</v>
      </c>
    </row>
    <row r="5" spans="1:6">
      <c r="B5" s="209" t="s">
        <v>60</v>
      </c>
      <c r="C5" s="209" t="s">
        <v>61</v>
      </c>
      <c r="D5" s="209" t="s">
        <v>62</v>
      </c>
      <c r="E5" s="209" t="s">
        <v>63</v>
      </c>
      <c r="F5" s="209" t="s">
        <v>64</v>
      </c>
    </row>
    <row r="6" spans="1:6" ht="18" thickBot="1">
      <c r="B6" s="210"/>
      <c r="C6" s="210"/>
      <c r="D6" s="210"/>
      <c r="E6" s="210"/>
      <c r="F6" s="210"/>
    </row>
    <row r="7" spans="1:6">
      <c r="B7" s="66" t="s">
        <v>65</v>
      </c>
      <c r="C7" s="78" t="e">
        <f>#REF!</f>
        <v>#REF!</v>
      </c>
      <c r="D7" s="78" t="e">
        <f>#REF!</f>
        <v>#REF!</v>
      </c>
      <c r="E7" s="70" t="e">
        <f>IF(#REF!="中小企業（補助率2/3）","2/3","1/3")</f>
        <v>#REF!</v>
      </c>
      <c r="F7" s="71" t="e">
        <f>#REF!</f>
        <v>#REF!</v>
      </c>
    </row>
    <row r="8" spans="1:6">
      <c r="B8" s="66" t="s">
        <v>66</v>
      </c>
      <c r="C8" s="78" t="e">
        <f>SUM(C9:C17)</f>
        <v>#REF!</v>
      </c>
      <c r="D8" s="78" t="e">
        <f>SUM(D9:D17)</f>
        <v>#REF!</v>
      </c>
      <c r="E8" s="72"/>
      <c r="F8" s="73" t="e">
        <f>SUM(F9:F17)</f>
        <v>#REF!</v>
      </c>
    </row>
    <row r="9" spans="1:6">
      <c r="B9" s="76" t="s">
        <v>67</v>
      </c>
      <c r="C9" s="79" t="e">
        <f>#REF!</f>
        <v>#REF!</v>
      </c>
      <c r="D9" s="79" t="e">
        <f>#REF!</f>
        <v>#REF!</v>
      </c>
      <c r="E9" s="74"/>
      <c r="F9" s="75" t="e">
        <f>#REF!</f>
        <v>#REF!</v>
      </c>
    </row>
    <row r="10" spans="1:6">
      <c r="B10" s="76" t="s">
        <v>68</v>
      </c>
      <c r="C10" s="79" t="e">
        <f>#REF!</f>
        <v>#REF!</v>
      </c>
      <c r="D10" s="79" t="e">
        <f>#REF!</f>
        <v>#REF!</v>
      </c>
      <c r="E10" s="74"/>
      <c r="F10" s="75" t="e">
        <f>#REF!</f>
        <v>#REF!</v>
      </c>
    </row>
    <row r="11" spans="1:6">
      <c r="B11" s="76" t="s">
        <v>69</v>
      </c>
      <c r="C11" s="79" t="e">
        <f>#REF!</f>
        <v>#REF!</v>
      </c>
      <c r="D11" s="79" t="e">
        <f>#REF!</f>
        <v>#REF!</v>
      </c>
      <c r="E11" s="74"/>
      <c r="F11" s="75" t="e">
        <f>#REF!</f>
        <v>#REF!</v>
      </c>
    </row>
    <row r="12" spans="1:6">
      <c r="B12" s="76" t="s">
        <v>70</v>
      </c>
      <c r="C12" s="79" t="e">
        <f>#REF!</f>
        <v>#REF!</v>
      </c>
      <c r="D12" s="79" t="e">
        <f>#REF!</f>
        <v>#REF!</v>
      </c>
      <c r="E12" s="74"/>
      <c r="F12" s="75" t="e">
        <f>#REF!</f>
        <v>#REF!</v>
      </c>
    </row>
    <row r="13" spans="1:6">
      <c r="B13" s="76" t="s">
        <v>71</v>
      </c>
      <c r="C13" s="79" t="e">
        <f>#REF!</f>
        <v>#REF!</v>
      </c>
      <c r="D13" s="79" t="e">
        <f>#REF!</f>
        <v>#REF!</v>
      </c>
      <c r="E13" s="74"/>
      <c r="F13" s="75" t="e">
        <f>#REF!</f>
        <v>#REF!</v>
      </c>
    </row>
    <row r="14" spans="1:6">
      <c r="B14" s="76" t="s">
        <v>72</v>
      </c>
      <c r="C14" s="79" t="e">
        <f>#REF!</f>
        <v>#REF!</v>
      </c>
      <c r="D14" s="79" t="e">
        <f>#REF!</f>
        <v>#REF!</v>
      </c>
      <c r="E14" s="74"/>
      <c r="F14" s="75" t="e">
        <f>#REF!</f>
        <v>#REF!</v>
      </c>
    </row>
    <row r="15" spans="1:6">
      <c r="B15" s="76" t="s">
        <v>73</v>
      </c>
      <c r="C15" s="79" t="e">
        <f>#REF!</f>
        <v>#REF!</v>
      </c>
      <c r="D15" s="79" t="e">
        <f>#REF!</f>
        <v>#REF!</v>
      </c>
      <c r="E15" s="74"/>
      <c r="F15" s="75" t="e">
        <f>#REF!</f>
        <v>#REF!</v>
      </c>
    </row>
    <row r="16" spans="1:6">
      <c r="B16" s="76" t="s">
        <v>74</v>
      </c>
      <c r="C16" s="79" t="e">
        <f>#REF!</f>
        <v>#REF!</v>
      </c>
      <c r="D16" s="79" t="e">
        <f>#REF!</f>
        <v>#REF!</v>
      </c>
      <c r="E16" s="74"/>
      <c r="F16" s="75" t="e">
        <f>#REF!</f>
        <v>#REF!</v>
      </c>
    </row>
    <row r="17" spans="2:6">
      <c r="B17" s="76" t="s">
        <v>75</v>
      </c>
      <c r="C17" s="79" t="e">
        <f>#REF!</f>
        <v>#REF!</v>
      </c>
      <c r="D17" s="79" t="e">
        <f>#REF!</f>
        <v>#REF!</v>
      </c>
      <c r="E17" s="74"/>
      <c r="F17" s="75" t="e">
        <f>#REF!</f>
        <v>#REF!</v>
      </c>
    </row>
    <row r="18" spans="2:6">
      <c r="B18" s="66" t="s">
        <v>76</v>
      </c>
      <c r="C18" s="78" t="e">
        <f>SUM(C19:C20)</f>
        <v>#REF!</v>
      </c>
      <c r="D18" s="78" t="e">
        <f>SUM(D19:D20)</f>
        <v>#REF!</v>
      </c>
      <c r="E18" s="72"/>
      <c r="F18" s="73" t="e">
        <f>SUM(F19:F20)</f>
        <v>#REF!</v>
      </c>
    </row>
    <row r="19" spans="2:6">
      <c r="B19" s="76" t="s">
        <v>77</v>
      </c>
      <c r="C19" s="79" t="e">
        <f>#REF!</f>
        <v>#REF!</v>
      </c>
      <c r="D19" s="79" t="e">
        <f>#REF!</f>
        <v>#REF!</v>
      </c>
      <c r="E19" s="74"/>
      <c r="F19" s="75" t="e">
        <f>#REF!</f>
        <v>#REF!</v>
      </c>
    </row>
    <row r="20" spans="2:6" ht="18" thickBot="1">
      <c r="B20" s="76" t="s">
        <v>78</v>
      </c>
      <c r="C20" s="79" t="e">
        <f>#REF!</f>
        <v>#REF!</v>
      </c>
      <c r="D20" s="79" t="e">
        <f>#REF!</f>
        <v>#REF!</v>
      </c>
      <c r="E20" s="74"/>
      <c r="F20" s="75" t="e">
        <f>#REF!</f>
        <v>#REF!</v>
      </c>
    </row>
    <row r="21" spans="2:6" ht="18" thickBot="1">
      <c r="B21" s="98" t="s">
        <v>79</v>
      </c>
      <c r="C21" s="99" t="e">
        <f>SUM(C7,C8,C18)</f>
        <v>#REF!</v>
      </c>
      <c r="D21" s="99" t="e">
        <f>SUM(D7,D8,D18)</f>
        <v>#REF!</v>
      </c>
      <c r="E21" s="100"/>
      <c r="F21" s="99" t="e">
        <f>SUM(F7,F8,F18)</f>
        <v>#REF!</v>
      </c>
    </row>
    <row r="22" spans="2:6">
      <c r="D22" s="67"/>
    </row>
    <row r="35" spans="4:4">
      <c r="D35" s="68"/>
    </row>
  </sheetData>
  <sheetProtection formatColumns="0"/>
  <mergeCells count="5">
    <mergeCell ref="B5:B6"/>
    <mergeCell ref="E5:E6"/>
    <mergeCell ref="F5:F6"/>
    <mergeCell ref="D5:D6"/>
    <mergeCell ref="C5:C6"/>
  </mergeCells>
  <phoneticPr fontId="4"/>
  <dataValidations count="1">
    <dataValidation imeMode="off" allowBlank="1" showInputMessage="1" showErrorMessage="1" sqref="D7 D9:D20" xr:uid="{EA45F33A-43F2-4D57-B368-4E62D0E13E27}"/>
  </dataValidations>
  <pageMargins left="0.70866141732283472" right="0.70866141732283472" top="0.74803149606299213" bottom="0.74803149606299213" header="0.31496062992125984" footer="0.31496062992125984"/>
  <pageSetup paperSize="9" scale="55" orientation="landscape" r:id="rId1"/>
  <colBreaks count="1" manualBreakCount="1">
    <brk id="6" min="2" max="16"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51447E9EC1C3044A0065FBE420108EB" ma:contentTypeVersion="9" ma:contentTypeDescription="新しいドキュメントを作成します。" ma:contentTypeScope="" ma:versionID="f75b8f5b08259408e523429ca9272b36">
  <xsd:schema xmlns:xsd="http://www.w3.org/2001/XMLSchema" xmlns:xs="http://www.w3.org/2001/XMLSchema" xmlns:p="http://schemas.microsoft.com/office/2006/metadata/properties" xmlns:ns2="f6612469-04e8-435b-8aff-b5a6e01286ce" targetNamespace="http://schemas.microsoft.com/office/2006/metadata/properties" ma:root="true" ma:fieldsID="70b12512e152e122ac2fea2e8c2399a5" ns2:_="">
    <xsd:import namespace="f6612469-04e8-435b-8aff-b5a6e01286c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612469-04e8-435b-8aff-b5a6e01286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5AC8691-4F92-4D96-A102-92162F5AFBD9}">
  <ds:schemaRefs>
    <ds:schemaRef ds:uri="http://schemas.microsoft.com/sharepoint/v3/contenttype/forms"/>
  </ds:schemaRefs>
</ds:datastoreItem>
</file>

<file path=customXml/itemProps2.xml><?xml version="1.0" encoding="utf-8"?>
<ds:datastoreItem xmlns:ds="http://schemas.openxmlformats.org/officeDocument/2006/customXml" ds:itemID="{5CD207D6-DB07-4083-BA26-0BE7611E01D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612469-04e8-435b-8aff-b5a6e01286c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C541204-65C9-49C0-8B4A-26310783114C}">
  <ds:schemaRefs>
    <ds:schemaRef ds:uri="http://purl.org/dc/dcmitype/"/>
    <ds:schemaRef ds:uri="http://schemas.microsoft.com/office/2006/metadata/properties"/>
    <ds:schemaRef ds:uri="http://purl.org/dc/terms/"/>
    <ds:schemaRef ds:uri="http://purl.org/dc/elements/1.1/"/>
    <ds:schemaRef ds:uri="http://schemas.microsoft.com/office/2006/documentManagement/types"/>
    <ds:schemaRef ds:uri="f6612469-04e8-435b-8aff-b5a6e01286ce"/>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支出計画表</vt:lpstr>
      <vt:lpstr>交付申請書貼付用（採択決定後に使用）</vt:lpstr>
      <vt:lpstr>'交付申請書貼付用（採択決定後に使用）'!Print_Area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応募書類2_資金計画表</dc:title>
  <dc:subject/>
  <dc:creator/>
  <cp:keywords/>
  <dc:description/>
  <cp:lastModifiedBy>奥村　美結 （JTB）</cp:lastModifiedBy>
  <cp:revision/>
  <dcterms:created xsi:type="dcterms:W3CDTF">2017-04-18T04:50:44Z</dcterms:created>
  <dcterms:modified xsi:type="dcterms:W3CDTF">2024-04-23T01:21:22Z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0x010100E51447E9EC1C3044A0065FBE420108EB</vt:lpwstr>
  </property>
</Properties>
</file>